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Oct - Dic 2019" sheetId="1" r:id="rId1"/>
    <sheet name="Julio - Sept 2019 " sheetId="2" r:id="rId2"/>
    <sheet name="Abril , Junio 2019" sheetId="3" r:id="rId3"/>
    <sheet name="Enero - Marzo 2019" sheetId="4" r:id="rId4"/>
  </sheets>
  <definedNames>
    <definedName name="_xlnm.Print_Area" localSheetId="2">'Abril , Junio 2019'!$A$1:$H$32</definedName>
    <definedName name="_xlnm.Print_Area" localSheetId="3">'Enero - Marzo 2019'!$A$1:$H$32</definedName>
    <definedName name="_xlnm.Print_Area" localSheetId="1">'Julio - Sept 2019 '!$A$1:$H$32</definedName>
    <definedName name="_xlnm.Print_Area" localSheetId="0">'Oct - Dic 2019'!$A$1:$H$32</definedName>
  </definedNames>
  <calcPr fullCalcOnLoad="1"/>
</workbook>
</file>

<file path=xl/sharedStrings.xml><?xml version="1.0" encoding="utf-8"?>
<sst xmlns="http://schemas.openxmlformats.org/spreadsheetml/2006/main" count="80" uniqueCount="24">
  <si>
    <t>TOTAL</t>
  </si>
  <si>
    <t>HOMBRES</t>
  </si>
  <si>
    <t>MUJERES</t>
  </si>
  <si>
    <t>INSTITUTO NACIONAL DE FORMACION TECNICO PROFESIONAL, INFOTEP.</t>
  </si>
  <si>
    <t>SEGÚN GERENCIAS REGIONALES.</t>
  </si>
  <si>
    <t>GERENCIAS REGIONALES</t>
  </si>
  <si>
    <t xml:space="preserve">TOTAL </t>
  </si>
  <si>
    <t>% HOM</t>
  </si>
  <si>
    <t>% MUJ</t>
  </si>
  <si>
    <t>Regional Este</t>
  </si>
  <si>
    <t>Regional Sur</t>
  </si>
  <si>
    <t xml:space="preserve">HORAS INSTRUCCIÓN </t>
  </si>
  <si>
    <t>ACCIONES FORMATIVAS</t>
  </si>
  <si>
    <t>*Cifras Preliminares.</t>
  </si>
  <si>
    <t>HORAS INSTRUCCIÓN, ACCIONES FORMATIVAS Y PARTICIPANTES POR SEXO</t>
  </si>
  <si>
    <t>CENAFOTEP</t>
  </si>
  <si>
    <t>Regional Norte</t>
  </si>
  <si>
    <t>Regional Central</t>
  </si>
  <si>
    <r>
      <t xml:space="preserve">FUENTE:  INFOTEP.  </t>
    </r>
    <r>
      <rPr>
        <sz val="6"/>
        <rFont val="INFOTEXT"/>
        <family val="1"/>
      </rPr>
      <t>Depto. De Investigación y Estadísticas de Mercados Laborales.</t>
    </r>
  </si>
  <si>
    <t>Abril - Junio 2019</t>
  </si>
  <si>
    <t>Julio - Septiembre 2019</t>
  </si>
  <si>
    <t>INSTITUTO NACIONAL DE FORMACION TECNICO PROFESIONAL, INFOTEP</t>
  </si>
  <si>
    <t>SEGÚN GERENCIAS REGIONALES</t>
  </si>
  <si>
    <t>Octubre - Diciembre 2019</t>
  </si>
</sst>
</file>

<file path=xl/styles.xml><?xml version="1.0" encoding="utf-8"?>
<styleSheet xmlns="http://schemas.openxmlformats.org/spreadsheetml/2006/main">
  <numFmts count="2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(* #,##0.0_);_(* \(#,##0.0\);_(* &quot;-&quot;??_);_(@_)"/>
    <numFmt numFmtId="174" formatCode="_(* #,##0_);_(* \(#,##0\);_(* &quot;-&quot;??_);_(@_)"/>
    <numFmt numFmtId="175" formatCode="_-* #,##0\ _€_-;\-* #,##0\ _€_-;_-* &quot;-&quot;??\ _€_-;_-@_-"/>
    <numFmt numFmtId="176" formatCode="#,##0.0"/>
    <numFmt numFmtId="177" formatCode="0.0%"/>
  </numFmts>
  <fonts count="6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INFOTEXT"/>
      <family val="1"/>
    </font>
    <font>
      <sz val="10"/>
      <name val="INFOTEXT"/>
      <family val="1"/>
    </font>
    <font>
      <b/>
      <sz val="6"/>
      <name val="INFOTEXT"/>
      <family val="1"/>
    </font>
    <font>
      <sz val="6"/>
      <name val="INFOTEXT"/>
      <family val="1"/>
    </font>
    <font>
      <sz val="12"/>
      <name val="INFOTEXT"/>
      <family val="1"/>
    </font>
    <font>
      <sz val="8"/>
      <name val="INFOTEXT"/>
      <family val="1"/>
    </font>
    <font>
      <b/>
      <sz val="9"/>
      <name val="INFOTEXT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INFOTEXT"/>
      <family val="1"/>
    </font>
    <font>
      <b/>
      <sz val="10"/>
      <color indexed="9"/>
      <name val="INFOTEXT"/>
      <family val="1"/>
    </font>
    <font>
      <b/>
      <sz val="9.5"/>
      <color indexed="9"/>
      <name val="INFOTEXT"/>
      <family val="1"/>
    </font>
    <font>
      <b/>
      <sz val="12"/>
      <color indexed="9"/>
      <name val="INFOTEXT"/>
      <family val="1"/>
    </font>
    <font>
      <b/>
      <sz val="9"/>
      <color indexed="9"/>
      <name val="INFOTEXT"/>
      <family val="1"/>
    </font>
    <font>
      <sz val="10"/>
      <color indexed="8"/>
      <name val="Calibri"/>
      <family val="0"/>
    </font>
    <font>
      <sz val="8"/>
      <color indexed="8"/>
      <name val="INFOTEXT"/>
      <family val="0"/>
    </font>
    <font>
      <b/>
      <sz val="9.5"/>
      <color indexed="63"/>
      <name val="INFOTEXT"/>
      <family val="0"/>
    </font>
    <font>
      <sz val="4.6"/>
      <color indexed="8"/>
      <name val="INFOTEXT"/>
      <family val="0"/>
    </font>
    <font>
      <b/>
      <sz val="9.5"/>
      <color indexed="8"/>
      <name val="INFOTEX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INFOTEXT"/>
      <family val="1"/>
    </font>
    <font>
      <b/>
      <sz val="10"/>
      <color theme="0"/>
      <name val="INFOTEXT"/>
      <family val="1"/>
    </font>
    <font>
      <b/>
      <sz val="9.5"/>
      <color theme="0"/>
      <name val="INFOTEXT"/>
      <family val="1"/>
    </font>
    <font>
      <b/>
      <sz val="12"/>
      <color theme="0"/>
      <name val="INFOTEXT"/>
      <family val="1"/>
    </font>
    <font>
      <b/>
      <sz val="9"/>
      <color theme="0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EF9F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39">
    <xf numFmtId="0" fontId="0" fillId="0" borderId="0" xfId="0" applyAlignment="1">
      <alignment/>
    </xf>
    <xf numFmtId="171" fontId="0" fillId="0" borderId="0" xfId="0" applyNumberFormat="1" applyAlignment="1">
      <alignment/>
    </xf>
    <xf numFmtId="174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74" fontId="2" fillId="0" borderId="0" xfId="49" applyNumberFormat="1" applyFont="1" applyFill="1" applyBorder="1" applyAlignment="1">
      <alignment/>
    </xf>
    <xf numFmtId="172" fontId="0" fillId="0" borderId="0" xfId="0" applyNumberFormat="1" applyAlignment="1">
      <alignment/>
    </xf>
    <xf numFmtId="171" fontId="2" fillId="0" borderId="0" xfId="49" applyNumberFormat="1" applyFont="1" applyFill="1" applyBorder="1" applyAlignment="1">
      <alignment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57" fillId="33" borderId="0" xfId="0" applyFont="1" applyFill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/>
    </xf>
    <xf numFmtId="0" fontId="6" fillId="7" borderId="0" xfId="0" applyFont="1" applyFill="1" applyAlignment="1">
      <alignment horizontal="center"/>
    </xf>
    <xf numFmtId="0" fontId="57" fillId="7" borderId="0" xfId="0" applyFont="1" applyFill="1" applyAlignment="1">
      <alignment horizontal="center" vertical="center" wrapText="1"/>
    </xf>
    <xf numFmtId="3" fontId="57" fillId="7" borderId="0" xfId="0" applyNumberFormat="1" applyFont="1" applyFill="1" applyAlignment="1">
      <alignment horizontal="center"/>
    </xf>
    <xf numFmtId="176" fontId="57" fillId="7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3" fontId="9" fillId="34" borderId="0" xfId="0" applyNumberFormat="1" applyFont="1" applyFill="1" applyAlignment="1">
      <alignment horizontal="center"/>
    </xf>
    <xf numFmtId="176" fontId="9" fillId="34" borderId="0" xfId="0" applyNumberFormat="1" applyFont="1" applyFill="1" applyAlignment="1">
      <alignment horizontal="center"/>
    </xf>
    <xf numFmtId="0" fontId="59" fillId="33" borderId="0" xfId="0" applyFont="1" applyFill="1" applyAlignment="1">
      <alignment horizontal="center" vertical="center" wrapText="1"/>
    </xf>
    <xf numFmtId="3" fontId="60" fillId="33" borderId="0" xfId="0" applyNumberFormat="1" applyFont="1" applyFill="1" applyAlignment="1">
      <alignment horizontal="center" vertical="center"/>
    </xf>
    <xf numFmtId="176" fontId="60" fillId="33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333333"/>
                </a:solidFill>
              </a:rPr>
              <a:t>INFOTEP.  PARTICIPANTES  SEGÙN SEXO Y GERENCIA REGIONAL
</a:t>
            </a:r>
            <a:r>
              <a:rPr lang="en-US" cap="none" sz="950" b="1" i="0" u="none" baseline="0">
                <a:solidFill>
                  <a:srgbClr val="333333"/>
                </a:solidFill>
              </a:rPr>
              <a:t>Octubre - Diciembre 2019</a:t>
            </a:r>
          </a:p>
        </c:rich>
      </c:tx>
      <c:layout>
        <c:manualLayout>
          <c:xMode val="factor"/>
          <c:yMode val="factor"/>
          <c:x val="0.05825"/>
          <c:y val="-0.01"/>
        </c:manualLayout>
      </c:layout>
      <c:spPr>
        <a:noFill/>
        <a:ln w="3175"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1245"/>
          <c:y val="0"/>
          <c:w val="0.761"/>
          <c:h val="0.9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'Oct - Dic 2019'!$E$6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'Oct - Dic 2019'!$A$7:$A$11</c:f>
              <c:strCache/>
            </c:strRef>
          </c:cat>
          <c:val>
            <c:numRef>
              <c:f>'Oct - Dic 2019'!$E$7:$E$11</c:f>
              <c:numCache/>
            </c:numRef>
          </c:val>
          <c:shape val="box"/>
        </c:ser>
        <c:ser>
          <c:idx val="1"/>
          <c:order val="1"/>
          <c:tx>
            <c:strRef>
              <c:f>'Oct - Dic 2019'!$G$6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E6B9B8"/>
                </a:gs>
                <a:gs pos="14000">
                  <a:srgbClr val="E6B9B8"/>
                </a:gs>
                <a:gs pos="100000">
                  <a:srgbClr val="953735"/>
                </a:gs>
              </a:gsLst>
              <a:lin ang="5400000" scaled="1"/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'Oct - Dic 2019'!$A$7:$A$11</c:f>
              <c:strCache/>
            </c:strRef>
          </c:cat>
          <c:val>
            <c:numRef>
              <c:f>'Oct - Dic 2019'!$G$7:$G$11</c:f>
              <c:numCache/>
            </c:numRef>
          </c:val>
          <c:shape val="box"/>
        </c:ser>
        <c:shape val="box"/>
        <c:axId val="52346834"/>
        <c:axId val="1359459"/>
      </c:bar3DChart>
      <c:catAx>
        <c:axId val="5234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9459"/>
        <c:crosses val="autoZero"/>
        <c:auto val="1"/>
        <c:lblOffset val="100"/>
        <c:tickLblSkip val="1"/>
        <c:noMultiLvlLbl val="0"/>
      </c:catAx>
      <c:valAx>
        <c:axId val="1359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46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89725"/>
          <c:w val="0.1577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6FBFC"/>
        </a:gs>
        <a:gs pos="74001">
          <a:srgbClr val="AEDAE5"/>
        </a:gs>
        <a:gs pos="83000">
          <a:srgbClr val="AEDAE5"/>
        </a:gs>
        <a:gs pos="100000">
          <a:srgbClr val="C9E6EE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INFOTEP.  PARTICIPANTES  SEGÙN SEXO Y GERENCIA REGIONAL
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Julio - Septiembre 2019</a:t>
            </a:r>
          </a:p>
        </c:rich>
      </c:tx>
      <c:layout>
        <c:manualLayout>
          <c:xMode val="factor"/>
          <c:yMode val="factor"/>
          <c:x val="0.05825"/>
          <c:y val="-0.01"/>
        </c:manualLayout>
      </c:layout>
      <c:spPr>
        <a:noFill/>
        <a:ln w="3175"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106"/>
          <c:y val="0"/>
          <c:w val="0.7785"/>
          <c:h val="0.9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'Julio - Sept 2019 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'Julio - Sept 2019 '!$A$7:$A$11</c:f>
              <c:strCache/>
            </c:strRef>
          </c:cat>
          <c:val>
            <c:numRef>
              <c:f>'Julio - Sept 2019 '!$E$7:$E$11</c:f>
              <c:numCache/>
            </c:numRef>
          </c:val>
          <c:shape val="box"/>
        </c:ser>
        <c:ser>
          <c:idx val="1"/>
          <c:order val="1"/>
          <c:tx>
            <c:strRef>
              <c:f>'Julio - Sept 2019 '!$G$6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E6B9B8"/>
                </a:gs>
                <a:gs pos="14000">
                  <a:srgbClr val="E6B9B8"/>
                </a:gs>
                <a:gs pos="100000">
                  <a:srgbClr val="953735"/>
                </a:gs>
              </a:gsLst>
              <a:lin ang="5400000" scaled="1"/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'Julio - Sept 2019 '!$A$7:$A$11</c:f>
              <c:strCache/>
            </c:strRef>
          </c:cat>
          <c:val>
            <c:numRef>
              <c:f>'Julio - Sept 2019 '!$G$7:$G$11</c:f>
              <c:numCache/>
            </c:numRef>
          </c:val>
          <c:shape val="box"/>
        </c:ser>
        <c:shape val="box"/>
        <c:axId val="12235132"/>
        <c:axId val="43007325"/>
      </c:bar3DChart>
      <c:catAx>
        <c:axId val="1223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07325"/>
        <c:crosses val="autoZero"/>
        <c:auto val="1"/>
        <c:lblOffset val="100"/>
        <c:tickLblSkip val="1"/>
        <c:noMultiLvlLbl val="0"/>
      </c:catAx>
      <c:valAx>
        <c:axId val="43007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35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89725"/>
          <c:w val="0.1577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6FBFC"/>
        </a:gs>
        <a:gs pos="74001">
          <a:srgbClr val="AEDAE5"/>
        </a:gs>
        <a:gs pos="83000">
          <a:srgbClr val="AEDAE5"/>
        </a:gs>
        <a:gs pos="100000">
          <a:srgbClr val="C9E6EE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INFOTEP.  PARTICIPANTES  SEGÙN SEXO Y GERENCIA REGIONAL
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Abril - Junio 2019</a:t>
            </a:r>
          </a:p>
        </c:rich>
      </c:tx>
      <c:layout>
        <c:manualLayout>
          <c:xMode val="factor"/>
          <c:yMode val="factor"/>
          <c:x val="0.05825"/>
          <c:y val="-0.01"/>
        </c:manualLayout>
      </c:layout>
      <c:spPr>
        <a:noFill/>
        <a:ln w="3175"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1265"/>
          <c:y val="0.03225"/>
          <c:w val="0.758"/>
          <c:h val="0.9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'Abril , Junio 2019'!$E$6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'Abril , Junio 2019'!$A$7:$A$11</c:f>
              <c:strCache/>
            </c:strRef>
          </c:cat>
          <c:val>
            <c:numRef>
              <c:f>'Abril , Junio 2019'!$E$7:$E$11</c:f>
              <c:numCache/>
            </c:numRef>
          </c:val>
          <c:shape val="box"/>
        </c:ser>
        <c:ser>
          <c:idx val="1"/>
          <c:order val="1"/>
          <c:tx>
            <c:strRef>
              <c:f>'Abril , Junio 2019'!$G$6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E6B9B8"/>
                </a:gs>
                <a:gs pos="14000">
                  <a:srgbClr val="E6B9B8"/>
                </a:gs>
                <a:gs pos="100000">
                  <a:srgbClr val="953735"/>
                </a:gs>
              </a:gsLst>
              <a:lin ang="5400000" scaled="1"/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'Abril , Junio 2019'!$A$7:$A$11</c:f>
              <c:strCache/>
            </c:strRef>
          </c:cat>
          <c:val>
            <c:numRef>
              <c:f>'Abril , Junio 2019'!$G$7:$G$11</c:f>
              <c:numCache/>
            </c:numRef>
          </c:val>
          <c:shape val="box"/>
        </c:ser>
        <c:shape val="box"/>
        <c:axId val="51521606"/>
        <c:axId val="61041271"/>
      </c:bar3DChart>
      <c:catAx>
        <c:axId val="51521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41271"/>
        <c:crosses val="autoZero"/>
        <c:auto val="1"/>
        <c:lblOffset val="100"/>
        <c:tickLblSkip val="1"/>
        <c:noMultiLvlLbl val="0"/>
      </c:catAx>
      <c:valAx>
        <c:axId val="61041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21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89725"/>
          <c:w val="0.1577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6FBFC"/>
        </a:gs>
        <a:gs pos="74001">
          <a:srgbClr val="AEDAE5"/>
        </a:gs>
        <a:gs pos="83000">
          <a:srgbClr val="AEDAE5"/>
        </a:gs>
        <a:gs pos="100000">
          <a:srgbClr val="C9E6EE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INFOTEP.  PARTICIPANTES  SEGÙN SEXO Y GERENCIA REGIONAL
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Abril - Junio 2019</a:t>
            </a:r>
          </a:p>
        </c:rich>
      </c:tx>
      <c:layout>
        <c:manualLayout>
          <c:xMode val="factor"/>
          <c:yMode val="factor"/>
          <c:x val="0.05825"/>
          <c:y val="-0.01"/>
        </c:manualLayout>
      </c:layout>
      <c:spPr>
        <a:noFill/>
        <a:ln w="3175">
          <a:noFill/>
        </a:ln>
      </c:spPr>
    </c:title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1265"/>
          <c:y val="0.03225"/>
          <c:w val="0.758"/>
          <c:h val="0.9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'Enero - Marzo 2019'!$E$6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 - Marzo 2019'!$A$7:$A$11</c:f>
              <c:strCache/>
            </c:strRef>
          </c:cat>
          <c:val>
            <c:numRef>
              <c:f>'Enero - Marzo 2019'!$E$7:$E$11</c:f>
              <c:numCache/>
            </c:numRef>
          </c:val>
          <c:shape val="box"/>
        </c:ser>
        <c:ser>
          <c:idx val="1"/>
          <c:order val="1"/>
          <c:tx>
            <c:strRef>
              <c:f>'Enero - Marzo 2019'!$G$6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E6B9B8"/>
                </a:gs>
                <a:gs pos="14000">
                  <a:srgbClr val="E6B9B8"/>
                </a:gs>
                <a:gs pos="100000">
                  <a:srgbClr val="953735"/>
                </a:gs>
              </a:gsLst>
              <a:lin ang="5400000" scaled="1"/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'Enero - Marzo 2019'!$A$7:$A$11</c:f>
              <c:strCache/>
            </c:strRef>
          </c:cat>
          <c:val>
            <c:numRef>
              <c:f>'Enero - Marzo 2019'!$G$7:$G$11</c:f>
              <c:numCache/>
            </c:numRef>
          </c:val>
          <c:shape val="box"/>
        </c:ser>
        <c:shape val="box"/>
        <c:axId val="12500528"/>
        <c:axId val="45395889"/>
      </c:bar3DChart>
      <c:catAx>
        <c:axId val="1250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95889"/>
        <c:crosses val="autoZero"/>
        <c:auto val="1"/>
        <c:lblOffset val="100"/>
        <c:tickLblSkip val="1"/>
        <c:noMultiLvlLbl val="0"/>
      </c:catAx>
      <c:valAx>
        <c:axId val="45395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00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89725"/>
          <c:w val="0.1577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6FBFC"/>
        </a:gs>
        <a:gs pos="74001">
          <a:srgbClr val="AEDAE5"/>
        </a:gs>
        <a:gs pos="83000">
          <a:srgbClr val="AEDAE5"/>
        </a:gs>
        <a:gs pos="100000">
          <a:srgbClr val="C9E6EE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133350</xdr:rowOff>
    </xdr:from>
    <xdr:to>
      <xdr:col>0</xdr:col>
      <xdr:colOff>1152525</xdr:colOff>
      <xdr:row>3</xdr:row>
      <xdr:rowOff>180975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800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15</xdr:row>
      <xdr:rowOff>200025</xdr:rowOff>
    </xdr:from>
    <xdr:to>
      <xdr:col>7</xdr:col>
      <xdr:colOff>28575</xdr:colOff>
      <xdr:row>31</xdr:row>
      <xdr:rowOff>47625</xdr:rowOff>
    </xdr:to>
    <xdr:graphicFrame>
      <xdr:nvGraphicFramePr>
        <xdr:cNvPr id="2" name="2 Gráfico"/>
        <xdr:cNvGraphicFramePr/>
      </xdr:nvGraphicFramePr>
      <xdr:xfrm>
        <a:off x="323850" y="4257675"/>
        <a:ext cx="56388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133350</xdr:rowOff>
    </xdr:from>
    <xdr:to>
      <xdr:col>0</xdr:col>
      <xdr:colOff>1152525</xdr:colOff>
      <xdr:row>3</xdr:row>
      <xdr:rowOff>180975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800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15</xdr:row>
      <xdr:rowOff>200025</xdr:rowOff>
    </xdr:from>
    <xdr:to>
      <xdr:col>7</xdr:col>
      <xdr:colOff>28575</xdr:colOff>
      <xdr:row>31</xdr:row>
      <xdr:rowOff>47625</xdr:rowOff>
    </xdr:to>
    <xdr:graphicFrame>
      <xdr:nvGraphicFramePr>
        <xdr:cNvPr id="2" name="2 Gráfico"/>
        <xdr:cNvGraphicFramePr/>
      </xdr:nvGraphicFramePr>
      <xdr:xfrm>
        <a:off x="323850" y="4257675"/>
        <a:ext cx="56388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133350</xdr:rowOff>
    </xdr:from>
    <xdr:to>
      <xdr:col>0</xdr:col>
      <xdr:colOff>1152525</xdr:colOff>
      <xdr:row>3</xdr:row>
      <xdr:rowOff>180975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800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15</xdr:row>
      <xdr:rowOff>200025</xdr:rowOff>
    </xdr:from>
    <xdr:to>
      <xdr:col>7</xdr:col>
      <xdr:colOff>28575</xdr:colOff>
      <xdr:row>31</xdr:row>
      <xdr:rowOff>47625</xdr:rowOff>
    </xdr:to>
    <xdr:graphicFrame>
      <xdr:nvGraphicFramePr>
        <xdr:cNvPr id="2" name="2 Gráfico"/>
        <xdr:cNvGraphicFramePr/>
      </xdr:nvGraphicFramePr>
      <xdr:xfrm>
        <a:off x="323850" y="4257675"/>
        <a:ext cx="56388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133350</xdr:rowOff>
    </xdr:from>
    <xdr:to>
      <xdr:col>0</xdr:col>
      <xdr:colOff>1152525</xdr:colOff>
      <xdr:row>3</xdr:row>
      <xdr:rowOff>180975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800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15</xdr:row>
      <xdr:rowOff>200025</xdr:rowOff>
    </xdr:from>
    <xdr:to>
      <xdr:col>7</xdr:col>
      <xdr:colOff>28575</xdr:colOff>
      <xdr:row>31</xdr:row>
      <xdr:rowOff>47625</xdr:rowOff>
    </xdr:to>
    <xdr:graphicFrame>
      <xdr:nvGraphicFramePr>
        <xdr:cNvPr id="2" name="2 Gráfico"/>
        <xdr:cNvGraphicFramePr/>
      </xdr:nvGraphicFramePr>
      <xdr:xfrm>
        <a:off x="323850" y="4257675"/>
        <a:ext cx="56388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9"/>
  <sheetViews>
    <sheetView tabSelected="1" zoomScale="120" zoomScaleNormal="120" zoomScaleSheetLayoutView="80" zoomScalePageLayoutView="0" workbookViewId="0" topLeftCell="A1">
      <selection activeCell="J25" sqref="J25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5" width="11.8515625" style="0" customWidth="1"/>
    <col min="6" max="6" width="7.00390625" style="0" customWidth="1"/>
    <col min="7" max="7" width="11.57421875" style="0" customWidth="1"/>
    <col min="8" max="8" width="6.28125" style="0" customWidth="1"/>
    <col min="9" max="9" width="11.8515625" style="0" customWidth="1"/>
    <col min="14" max="14" width="7.421875" style="0" customWidth="1"/>
    <col min="15" max="15" width="6.8515625" style="0" customWidth="1"/>
  </cols>
  <sheetData>
    <row r="1" spans="1:8" ht="13.5">
      <c r="A1" s="35" t="s">
        <v>21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14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22</v>
      </c>
      <c r="B3" s="36"/>
      <c r="C3" s="36"/>
      <c r="D3" s="36"/>
      <c r="E3" s="36"/>
      <c r="F3" s="36"/>
      <c r="G3" s="36"/>
      <c r="H3" s="36"/>
    </row>
    <row r="4" spans="1:8" ht="15" customHeight="1">
      <c r="A4" s="37" t="s">
        <v>23</v>
      </c>
      <c r="B4" s="37"/>
      <c r="C4" s="37"/>
      <c r="D4" s="37"/>
      <c r="E4" s="37"/>
      <c r="F4" s="37"/>
      <c r="G4" s="37"/>
      <c r="H4" s="37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9" ht="33" customHeight="1">
      <c r="A7" s="25" t="s">
        <v>17</v>
      </c>
      <c r="B7" s="26">
        <f>134745+189478+249321</f>
        <v>573544</v>
      </c>
      <c r="C7" s="26">
        <f>1810+2550+1202</f>
        <v>5562</v>
      </c>
      <c r="D7" s="26">
        <f>+E7+G7</f>
        <v>107493</v>
      </c>
      <c r="E7" s="26">
        <f>+14097+20389+10531</f>
        <v>45017</v>
      </c>
      <c r="F7" s="27">
        <f aca="true" t="shared" si="0" ref="F7:F12">+E7/D7*100</f>
        <v>41.87900607481417</v>
      </c>
      <c r="G7" s="26">
        <f>20587+28485+13404</f>
        <v>62476</v>
      </c>
      <c r="H7" s="27">
        <f aca="true" t="shared" si="1" ref="H7:H12">+G7/D7*100</f>
        <v>58.12099392518583</v>
      </c>
      <c r="I7" s="31"/>
    </row>
    <row r="8" spans="1:9" ht="33" customHeight="1">
      <c r="A8" s="25" t="s">
        <v>16</v>
      </c>
      <c r="B8" s="26">
        <f>91307+106113+101713</f>
        <v>299133</v>
      </c>
      <c r="C8" s="26">
        <f>1039+1596+1216</f>
        <v>3851</v>
      </c>
      <c r="D8" s="26">
        <f>+E8+G8</f>
        <v>71327</v>
      </c>
      <c r="E8" s="26">
        <f>6595+12702+10647</f>
        <v>29944</v>
      </c>
      <c r="F8" s="27">
        <f t="shared" si="0"/>
        <v>41.98129740490978</v>
      </c>
      <c r="G8" s="26">
        <f>13001+16314+12068</f>
        <v>41383</v>
      </c>
      <c r="H8" s="27">
        <f t="shared" si="1"/>
        <v>58.01870259509022</v>
      </c>
      <c r="I8" s="31"/>
    </row>
    <row r="9" spans="1:8" ht="33" customHeight="1">
      <c r="A9" s="25" t="s">
        <v>9</v>
      </c>
      <c r="B9" s="26">
        <f>47332+35394+30828</f>
        <v>113554</v>
      </c>
      <c r="C9" s="26">
        <f>232+431+593</f>
        <v>1256</v>
      </c>
      <c r="D9" s="26">
        <f>+E9+G9</f>
        <v>22154</v>
      </c>
      <c r="E9" s="26">
        <f>1216+3460+5221</f>
        <v>9897</v>
      </c>
      <c r="F9" s="27">
        <f t="shared" si="0"/>
        <v>44.673648099665975</v>
      </c>
      <c r="G9" s="26">
        <f>2798+3893+5566</f>
        <v>12257</v>
      </c>
      <c r="H9" s="27">
        <f t="shared" si="1"/>
        <v>55.326351900334025</v>
      </c>
    </row>
    <row r="10" spans="1:8" ht="33" customHeight="1">
      <c r="A10" s="25" t="s">
        <v>10</v>
      </c>
      <c r="B10" s="26">
        <f>44300+55816+54941</f>
        <v>155057</v>
      </c>
      <c r="C10" s="26">
        <f>300+401+404</f>
        <v>1105</v>
      </c>
      <c r="D10" s="26">
        <f>+E10+G10</f>
        <v>21231</v>
      </c>
      <c r="E10" s="26">
        <f>1676+2791+3500</f>
        <v>7967</v>
      </c>
      <c r="F10" s="27">
        <f t="shared" si="0"/>
        <v>37.5253167538034</v>
      </c>
      <c r="G10" s="26">
        <f>3843+4989+4432</f>
        <v>13264</v>
      </c>
      <c r="H10" s="27">
        <f t="shared" si="1"/>
        <v>62.47468324619659</v>
      </c>
    </row>
    <row r="11" spans="1:8" ht="33" customHeight="1">
      <c r="A11" s="25" t="s">
        <v>15</v>
      </c>
      <c r="B11" s="26">
        <f>3319+2628+2416</f>
        <v>8363</v>
      </c>
      <c r="C11" s="26">
        <f>17+34+38</f>
        <v>89</v>
      </c>
      <c r="D11" s="26">
        <f>+E11+G11</f>
        <v>1877</v>
      </c>
      <c r="E11" s="26">
        <f>136+253+361</f>
        <v>750</v>
      </c>
      <c r="F11" s="27">
        <f t="shared" si="0"/>
        <v>39.95737879595099</v>
      </c>
      <c r="G11" s="26">
        <f>222+474+431</f>
        <v>1127</v>
      </c>
      <c r="H11" s="27">
        <f t="shared" si="1"/>
        <v>60.04262120404902</v>
      </c>
    </row>
    <row r="12" spans="1:9" ht="31.5" customHeight="1">
      <c r="A12" s="15" t="s">
        <v>0</v>
      </c>
      <c r="B12" s="29">
        <f>SUM(B7:B11)</f>
        <v>1149651</v>
      </c>
      <c r="C12" s="29">
        <f>SUM(C7:C11)</f>
        <v>11863</v>
      </c>
      <c r="D12" s="29">
        <f>SUM(D7:D11)</f>
        <v>224082</v>
      </c>
      <c r="E12" s="29">
        <f>SUM(E7:E11)</f>
        <v>93575</v>
      </c>
      <c r="F12" s="30">
        <f t="shared" si="0"/>
        <v>41.7592666970127</v>
      </c>
      <c r="G12" s="29">
        <f>SUM(G7:G11)</f>
        <v>130507</v>
      </c>
      <c r="H12" s="30">
        <f t="shared" si="1"/>
        <v>58.2407333029873</v>
      </c>
      <c r="I12" s="12"/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8" t="s">
        <v>18</v>
      </c>
      <c r="B14" s="38"/>
      <c r="C14" s="38"/>
      <c r="D14" s="38"/>
      <c r="E14" s="38"/>
      <c r="F14" s="38"/>
      <c r="G14" s="38"/>
      <c r="H14" s="13"/>
    </row>
    <row r="15" spans="1:8" ht="10.5" customHeight="1">
      <c r="A15" s="14" t="s">
        <v>13</v>
      </c>
      <c r="B15" s="34"/>
      <c r="C15" s="34"/>
      <c r="D15" s="14"/>
      <c r="E15" s="22"/>
      <c r="F15" s="23"/>
      <c r="G15" s="22"/>
      <c r="H15" s="24"/>
    </row>
    <row r="16" spans="2:9" ht="17.25" customHeight="1">
      <c r="B16" s="12"/>
      <c r="E16" s="12"/>
      <c r="F16" s="12"/>
      <c r="G16" s="12"/>
      <c r="H16" s="12"/>
      <c r="I16" s="12"/>
    </row>
    <row r="17" spans="2:9" ht="15" customHeight="1">
      <c r="B17" s="12"/>
      <c r="C17" s="12"/>
      <c r="D17" s="12"/>
      <c r="I17" s="12"/>
    </row>
    <row r="18" spans="1:9" ht="15" customHeight="1">
      <c r="A18" s="1"/>
      <c r="B18" s="1"/>
      <c r="C18" s="1"/>
      <c r="I18" s="12"/>
    </row>
    <row r="19" spans="1:9" ht="15" customHeight="1">
      <c r="A19" s="1"/>
      <c r="B19" s="1"/>
      <c r="C19" s="1"/>
      <c r="I19" s="12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5" customHeight="1">
      <c r="A30" s="3"/>
      <c r="B30" s="3"/>
      <c r="C30" s="3"/>
      <c r="D30" s="1"/>
      <c r="E30" s="7"/>
      <c r="F30" s="7"/>
    </row>
    <row r="31" spans="1:6" ht="18" customHeight="1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40" ht="13.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5" customHeight="1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80" ht="13.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5" customHeight="1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20" ht="13.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5" customHeight="1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9" ht="12" customHeight="1"/>
    <row r="160" ht="13.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  <row r="190" ht="15" customHeight="1"/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2" max="255" man="1"/>
    <brk id="72" max="255" man="1"/>
    <brk id="11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9"/>
  <sheetViews>
    <sheetView zoomScale="120" zoomScaleNormal="120" zoomScaleSheetLayoutView="80" zoomScalePageLayoutView="0" workbookViewId="0" topLeftCell="B1">
      <selection activeCell="I26" sqref="I26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5" width="11.8515625" style="0" customWidth="1"/>
    <col min="6" max="6" width="7.00390625" style="0" customWidth="1"/>
    <col min="7" max="7" width="11.57421875" style="0" customWidth="1"/>
    <col min="8" max="8" width="6.28125" style="0" customWidth="1"/>
    <col min="9" max="9" width="11.8515625" style="0" customWidth="1"/>
    <col min="14" max="14" width="7.421875" style="0" customWidth="1"/>
    <col min="15" max="15" width="6.8515625" style="0" customWidth="1"/>
  </cols>
  <sheetData>
    <row r="1" spans="1:8" ht="13.5">
      <c r="A1" s="35" t="s">
        <v>21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14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22</v>
      </c>
      <c r="B3" s="36"/>
      <c r="C3" s="36"/>
      <c r="D3" s="36"/>
      <c r="E3" s="36"/>
      <c r="F3" s="36"/>
      <c r="G3" s="36"/>
      <c r="H3" s="36"/>
    </row>
    <row r="4" spans="1:8" ht="15" customHeight="1">
      <c r="A4" s="37" t="s">
        <v>20</v>
      </c>
      <c r="B4" s="37"/>
      <c r="C4" s="37"/>
      <c r="D4" s="37"/>
      <c r="E4" s="37"/>
      <c r="F4" s="37"/>
      <c r="G4" s="37"/>
      <c r="H4" s="37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9" ht="33" customHeight="1">
      <c r="A7" s="25" t="s">
        <v>17</v>
      </c>
      <c r="B7" s="26">
        <v>460498</v>
      </c>
      <c r="C7" s="26">
        <v>5564</v>
      </c>
      <c r="D7" s="26">
        <f>+E7+G7</f>
        <v>108108</v>
      </c>
      <c r="E7" s="26">
        <v>47580</v>
      </c>
      <c r="F7" s="27">
        <f aca="true" t="shared" si="0" ref="F7:F12">+E7/D7*100</f>
        <v>44.01154401154401</v>
      </c>
      <c r="G7" s="26">
        <v>60528</v>
      </c>
      <c r="H7" s="27">
        <f aca="true" t="shared" si="1" ref="H7:H12">+G7/D7*100</f>
        <v>55.98845598845599</v>
      </c>
      <c r="I7" s="31"/>
    </row>
    <row r="8" spans="1:9" ht="33" customHeight="1">
      <c r="A8" s="25" t="s">
        <v>16</v>
      </c>
      <c r="B8" s="26">
        <v>295275</v>
      </c>
      <c r="C8" s="26">
        <v>4595</v>
      </c>
      <c r="D8" s="26">
        <f>+E8+G8</f>
        <v>85690</v>
      </c>
      <c r="E8" s="26">
        <v>38904</v>
      </c>
      <c r="F8" s="27">
        <f t="shared" si="0"/>
        <v>45.40086357801377</v>
      </c>
      <c r="G8" s="26">
        <v>46786</v>
      </c>
      <c r="H8" s="27">
        <f t="shared" si="1"/>
        <v>54.59913642198623</v>
      </c>
      <c r="I8" s="31"/>
    </row>
    <row r="9" spans="1:8" ht="33" customHeight="1">
      <c r="A9" s="25" t="s">
        <v>9</v>
      </c>
      <c r="B9" s="26">
        <v>125990</v>
      </c>
      <c r="C9" s="26">
        <v>1886</v>
      </c>
      <c r="D9" s="26">
        <f>+E9+G9</f>
        <v>33641</v>
      </c>
      <c r="E9" s="26">
        <v>16045</v>
      </c>
      <c r="F9" s="27">
        <f t="shared" si="0"/>
        <v>47.69477720638506</v>
      </c>
      <c r="G9" s="26">
        <v>17596</v>
      </c>
      <c r="H9" s="27">
        <f t="shared" si="1"/>
        <v>52.30522279361494</v>
      </c>
    </row>
    <row r="10" spans="1:8" ht="33" customHeight="1">
      <c r="A10" s="25" t="s">
        <v>10</v>
      </c>
      <c r="B10" s="26">
        <v>134859</v>
      </c>
      <c r="C10" s="26">
        <v>1201</v>
      </c>
      <c r="D10" s="26">
        <f>+E10+G10</f>
        <v>24407</v>
      </c>
      <c r="E10" s="26">
        <v>8380</v>
      </c>
      <c r="F10" s="27">
        <f t="shared" si="0"/>
        <v>34.334412258778215</v>
      </c>
      <c r="G10" s="26">
        <v>16027</v>
      </c>
      <c r="H10" s="27">
        <f t="shared" si="1"/>
        <v>65.66558774122177</v>
      </c>
    </row>
    <row r="11" spans="1:8" ht="33" customHeight="1">
      <c r="A11" s="25" t="s">
        <v>15</v>
      </c>
      <c r="B11" s="26">
        <v>8781</v>
      </c>
      <c r="C11" s="26">
        <v>128</v>
      </c>
      <c r="D11" s="26">
        <f>+E11+G11</f>
        <v>2939</v>
      </c>
      <c r="E11" s="26">
        <v>1336</v>
      </c>
      <c r="F11" s="27">
        <f t="shared" si="0"/>
        <v>45.457638652602924</v>
      </c>
      <c r="G11" s="26">
        <v>1603</v>
      </c>
      <c r="H11" s="27">
        <f t="shared" si="1"/>
        <v>54.542361347397076</v>
      </c>
    </row>
    <row r="12" spans="1:9" ht="31.5" customHeight="1">
      <c r="A12" s="15" t="s">
        <v>0</v>
      </c>
      <c r="B12" s="29">
        <f>SUM(B7:B11)</f>
        <v>1025403</v>
      </c>
      <c r="C12" s="29">
        <f>SUM(C7:C11)</f>
        <v>13374</v>
      </c>
      <c r="D12" s="29">
        <f>SUM(D7:D11)</f>
        <v>254785</v>
      </c>
      <c r="E12" s="29">
        <f>SUM(E7:E11)</f>
        <v>112245</v>
      </c>
      <c r="F12" s="30">
        <f t="shared" si="0"/>
        <v>44.054791294620955</v>
      </c>
      <c r="G12" s="29">
        <f>SUM(G7:G11)</f>
        <v>142540</v>
      </c>
      <c r="H12" s="30">
        <f t="shared" si="1"/>
        <v>55.945208705379045</v>
      </c>
      <c r="I12" s="12"/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8" t="s">
        <v>18</v>
      </c>
      <c r="B14" s="38"/>
      <c r="C14" s="38"/>
      <c r="D14" s="38"/>
      <c r="E14" s="38"/>
      <c r="F14" s="38"/>
      <c r="G14" s="38"/>
      <c r="H14" s="13"/>
    </row>
    <row r="15" spans="1:8" ht="10.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9" ht="17.25" customHeight="1">
      <c r="B16" s="12"/>
      <c r="E16" s="12"/>
      <c r="F16" s="12"/>
      <c r="G16" s="12"/>
      <c r="H16" s="12"/>
      <c r="I16" s="12"/>
    </row>
    <row r="17" spans="2:9" ht="15" customHeight="1">
      <c r="B17" s="12"/>
      <c r="C17" s="12"/>
      <c r="D17" s="12"/>
      <c r="I17" s="12"/>
    </row>
    <row r="18" spans="1:9" ht="15" customHeight="1">
      <c r="A18" s="1"/>
      <c r="B18" s="1"/>
      <c r="C18" s="1"/>
      <c r="I18" s="12"/>
    </row>
    <row r="19" spans="1:9" ht="15" customHeight="1">
      <c r="A19" s="1"/>
      <c r="B19" s="1"/>
      <c r="C19" s="1"/>
      <c r="I19" s="12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5" customHeight="1">
      <c r="A30" s="3"/>
      <c r="B30" s="3"/>
      <c r="C30" s="3"/>
      <c r="D30" s="1"/>
      <c r="E30" s="7"/>
      <c r="F30" s="7"/>
    </row>
    <row r="31" spans="1:6" ht="18" customHeight="1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40" ht="13.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5" customHeight="1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80" ht="13.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5" customHeight="1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20" ht="13.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5" customHeight="1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9" ht="12" customHeight="1"/>
    <row r="160" ht="13.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  <row r="190" ht="15" customHeight="1"/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2" max="255" man="1"/>
    <brk id="72" max="255" man="1"/>
    <brk id="11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9"/>
  <sheetViews>
    <sheetView zoomScale="120" zoomScaleNormal="120" zoomScaleSheetLayoutView="80" zoomScalePageLayoutView="0" workbookViewId="0" topLeftCell="A3">
      <selection activeCell="D9" sqref="D9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5" width="11.8515625" style="0" customWidth="1"/>
    <col min="6" max="6" width="7.00390625" style="0" customWidth="1"/>
    <col min="7" max="7" width="11.57421875" style="0" customWidth="1"/>
    <col min="8" max="8" width="6.28125" style="0" customWidth="1"/>
    <col min="9" max="9" width="14.7109375" style="0" customWidth="1"/>
    <col min="10" max="10" width="12.7109375" style="0" bestFit="1" customWidth="1"/>
    <col min="20" max="20" width="7.421875" style="0" customWidth="1"/>
    <col min="21" max="21" width="6.8515625" style="0" customWidth="1"/>
  </cols>
  <sheetData>
    <row r="1" spans="1:8" ht="13.5">
      <c r="A1" s="35" t="s">
        <v>3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14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4</v>
      </c>
      <c r="B3" s="36"/>
      <c r="C3" s="36"/>
      <c r="D3" s="36"/>
      <c r="E3" s="36"/>
      <c r="F3" s="36"/>
      <c r="G3" s="36"/>
      <c r="H3" s="36"/>
    </row>
    <row r="4" spans="1:8" ht="15" customHeight="1">
      <c r="A4" s="37" t="s">
        <v>19</v>
      </c>
      <c r="B4" s="37"/>
      <c r="C4" s="37"/>
      <c r="D4" s="37"/>
      <c r="E4" s="37"/>
      <c r="F4" s="37"/>
      <c r="G4" s="37"/>
      <c r="H4" s="37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10" ht="33" customHeight="1">
      <c r="A7" s="25" t="s">
        <v>17</v>
      </c>
      <c r="B7" s="26">
        <v>181989</v>
      </c>
      <c r="C7" s="26">
        <v>2815</v>
      </c>
      <c r="D7" s="26">
        <f>+E7+G7</f>
        <v>60409</v>
      </c>
      <c r="E7" s="26">
        <v>30190</v>
      </c>
      <c r="F7" s="27">
        <f aca="true" t="shared" si="0" ref="F7:F12">+E7/D7*100</f>
        <v>49.97599695409624</v>
      </c>
      <c r="G7" s="26">
        <v>30219</v>
      </c>
      <c r="H7" s="27">
        <f aca="true" t="shared" si="1" ref="H7:H12">+G7/D7*100</f>
        <v>50.024003045903754</v>
      </c>
      <c r="I7" s="31"/>
      <c r="J7" s="12"/>
    </row>
    <row r="8" spans="1:10" ht="33" customHeight="1">
      <c r="A8" s="25" t="s">
        <v>16</v>
      </c>
      <c r="B8" s="26">
        <v>151348</v>
      </c>
      <c r="C8" s="26">
        <v>2990</v>
      </c>
      <c r="D8" s="26">
        <f>+E8+G8</f>
        <v>58540</v>
      </c>
      <c r="E8" s="26">
        <v>29497</v>
      </c>
      <c r="F8" s="27">
        <f t="shared" si="0"/>
        <v>50.38776904680561</v>
      </c>
      <c r="G8" s="26">
        <v>29043</v>
      </c>
      <c r="H8" s="27">
        <f t="shared" si="1"/>
        <v>49.6122309531944</v>
      </c>
      <c r="I8" s="31"/>
      <c r="J8" s="12"/>
    </row>
    <row r="9" spans="1:10" ht="33" customHeight="1">
      <c r="A9" s="25" t="s">
        <v>9</v>
      </c>
      <c r="B9" s="26">
        <v>60919</v>
      </c>
      <c r="C9" s="26">
        <v>1215</v>
      </c>
      <c r="D9" s="26">
        <f>+E9+G9</f>
        <v>22727</v>
      </c>
      <c r="E9" s="26">
        <v>12209</v>
      </c>
      <c r="F9" s="27">
        <f t="shared" si="0"/>
        <v>53.72024464293571</v>
      </c>
      <c r="G9" s="26">
        <v>10518</v>
      </c>
      <c r="H9" s="27">
        <f t="shared" si="1"/>
        <v>46.27975535706428</v>
      </c>
      <c r="J9" s="12"/>
    </row>
    <row r="10" spans="1:11" ht="33" customHeight="1">
      <c r="A10" s="25" t="s">
        <v>10</v>
      </c>
      <c r="B10" s="26">
        <v>62019</v>
      </c>
      <c r="C10" s="26">
        <v>869</v>
      </c>
      <c r="D10" s="26">
        <f>+E10+G10</f>
        <v>18184</v>
      </c>
      <c r="E10" s="26">
        <v>8308</v>
      </c>
      <c r="F10" s="27">
        <f t="shared" si="0"/>
        <v>45.68851737791465</v>
      </c>
      <c r="G10" s="26">
        <v>9876</v>
      </c>
      <c r="H10" s="27">
        <f t="shared" si="1"/>
        <v>54.31148262208535</v>
      </c>
      <c r="J10" s="12"/>
      <c r="K10" s="12"/>
    </row>
    <row r="11" spans="1:11" ht="33" customHeight="1">
      <c r="A11" s="25" t="s">
        <v>15</v>
      </c>
      <c r="B11" s="26">
        <v>1859</v>
      </c>
      <c r="C11" s="26">
        <v>70</v>
      </c>
      <c r="D11" s="26">
        <f>+E11+G11</f>
        <v>1315</v>
      </c>
      <c r="E11" s="26">
        <v>539</v>
      </c>
      <c r="F11" s="27">
        <f t="shared" si="0"/>
        <v>40.98859315589354</v>
      </c>
      <c r="G11" s="26">
        <v>776</v>
      </c>
      <c r="H11" s="27">
        <f t="shared" si="1"/>
        <v>59.01140684410646</v>
      </c>
      <c r="J11" s="12"/>
      <c r="K11" s="12"/>
    </row>
    <row r="12" spans="1:11" ht="31.5" customHeight="1">
      <c r="A12" s="15" t="s">
        <v>0</v>
      </c>
      <c r="B12" s="29">
        <f>SUM(B7:B11)</f>
        <v>458134</v>
      </c>
      <c r="C12" s="29">
        <f>SUM(C7:C11)</f>
        <v>7959</v>
      </c>
      <c r="D12" s="29">
        <f>SUM(D7:D11)</f>
        <v>161175</v>
      </c>
      <c r="E12" s="29">
        <f>SUM(E7:E11)</f>
        <v>80743</v>
      </c>
      <c r="F12" s="30">
        <f t="shared" si="0"/>
        <v>50.09647898247247</v>
      </c>
      <c r="G12" s="29">
        <f>SUM(G7:G11)</f>
        <v>80432</v>
      </c>
      <c r="H12" s="30">
        <f t="shared" si="1"/>
        <v>49.90352101752753</v>
      </c>
      <c r="I12" s="12"/>
      <c r="J12" s="12"/>
      <c r="K12" s="12"/>
    </row>
    <row r="13" spans="1:11" ht="5.25" customHeight="1">
      <c r="A13" s="19"/>
      <c r="B13" s="19"/>
      <c r="C13" s="19"/>
      <c r="D13" s="20"/>
      <c r="E13" s="20"/>
      <c r="F13" s="21"/>
      <c r="G13" s="20"/>
      <c r="H13" s="21"/>
      <c r="J13" s="12"/>
      <c r="K13" s="12"/>
    </row>
    <row r="14" spans="1:8" ht="11.25" customHeight="1">
      <c r="A14" s="38" t="s">
        <v>18</v>
      </c>
      <c r="B14" s="38"/>
      <c r="C14" s="38"/>
      <c r="D14" s="38"/>
      <c r="E14" s="38"/>
      <c r="F14" s="38"/>
      <c r="G14" s="38"/>
      <c r="H14" s="13"/>
    </row>
    <row r="15" spans="1:8" ht="10.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10" ht="17.25" customHeight="1">
      <c r="B16" s="12"/>
      <c r="E16" s="12"/>
      <c r="F16" s="12"/>
      <c r="G16" s="12"/>
      <c r="H16" s="12"/>
      <c r="I16" s="12"/>
      <c r="J16" s="12"/>
    </row>
    <row r="17" spans="2:9" ht="15" customHeight="1">
      <c r="B17" s="12"/>
      <c r="C17" s="12"/>
      <c r="D17" s="12"/>
      <c r="I17" s="12"/>
    </row>
    <row r="18" spans="1:9" ht="15" customHeight="1">
      <c r="A18" s="1"/>
      <c r="B18" s="1"/>
      <c r="C18" s="1"/>
      <c r="I18" s="12"/>
    </row>
    <row r="19" spans="1:9" ht="15" customHeight="1">
      <c r="A19" s="1"/>
      <c r="B19" s="1"/>
      <c r="C19" s="1"/>
      <c r="I19" s="12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5" customHeight="1">
      <c r="A30" s="3"/>
      <c r="B30" s="3"/>
      <c r="C30" s="3"/>
      <c r="D30" s="1"/>
      <c r="E30" s="7"/>
      <c r="F30" s="7"/>
    </row>
    <row r="31" spans="1:6" ht="18" customHeight="1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40" ht="13.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5" customHeight="1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80" ht="13.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5" customHeight="1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20" ht="13.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5" customHeight="1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9" ht="12" customHeight="1"/>
    <row r="160" ht="13.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  <row r="190" ht="15" customHeight="1"/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2" max="255" man="1"/>
    <brk id="72" max="255" man="1"/>
    <brk id="11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189"/>
  <sheetViews>
    <sheetView zoomScale="120" zoomScaleNormal="120" zoomScaleSheetLayoutView="80" zoomScalePageLayoutView="0" workbookViewId="0" topLeftCell="A4">
      <selection activeCell="D12" sqref="D12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5" width="11.8515625" style="0" customWidth="1"/>
    <col min="6" max="6" width="7.00390625" style="0" customWidth="1"/>
    <col min="7" max="7" width="11.57421875" style="0" customWidth="1"/>
    <col min="8" max="8" width="6.28125" style="0" customWidth="1"/>
    <col min="9" max="9" width="7.00390625" style="0" customWidth="1"/>
  </cols>
  <sheetData>
    <row r="1" spans="1:8" ht="13.5">
      <c r="A1" s="35" t="s">
        <v>3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14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4</v>
      </c>
      <c r="B3" s="36"/>
      <c r="C3" s="36"/>
      <c r="D3" s="36"/>
      <c r="E3" s="36"/>
      <c r="F3" s="36"/>
      <c r="G3" s="36"/>
      <c r="H3" s="36"/>
    </row>
    <row r="4" spans="1:8" ht="15" customHeight="1">
      <c r="A4" s="37" t="s">
        <v>19</v>
      </c>
      <c r="B4" s="37"/>
      <c r="C4" s="37"/>
      <c r="D4" s="37"/>
      <c r="E4" s="37"/>
      <c r="F4" s="37"/>
      <c r="G4" s="37"/>
      <c r="H4" s="37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 thickBot="1">
      <c r="A6" s="32" t="s">
        <v>5</v>
      </c>
      <c r="B6" s="33" t="s">
        <v>11</v>
      </c>
      <c r="C6" s="33" t="s">
        <v>12</v>
      </c>
      <c r="D6" s="33" t="s">
        <v>6</v>
      </c>
      <c r="E6" s="33" t="s">
        <v>1</v>
      </c>
      <c r="F6" s="33" t="s">
        <v>7</v>
      </c>
      <c r="G6" s="33" t="s">
        <v>2</v>
      </c>
      <c r="H6" s="33" t="s">
        <v>8</v>
      </c>
    </row>
    <row r="7" spans="1:9" ht="33" customHeight="1" thickTop="1">
      <c r="A7" s="25" t="s">
        <v>17</v>
      </c>
      <c r="B7" s="26">
        <v>487180</v>
      </c>
      <c r="C7" s="26">
        <v>5278</v>
      </c>
      <c r="D7" s="26">
        <f>+E7+G7</f>
        <v>110333</v>
      </c>
      <c r="E7" s="26">
        <v>49013</v>
      </c>
      <c r="F7" s="27">
        <f aca="true" t="shared" si="0" ref="F7:F12">+E7/D7*100</f>
        <v>44.42279281810519</v>
      </c>
      <c r="G7" s="26">
        <v>61320</v>
      </c>
      <c r="H7" s="27">
        <f aca="true" t="shared" si="1" ref="H7:H12">+G7/D7*100</f>
        <v>55.577207181894806</v>
      </c>
      <c r="I7" s="31"/>
    </row>
    <row r="8" spans="1:9" ht="33" customHeight="1">
      <c r="A8" s="25" t="s">
        <v>16</v>
      </c>
      <c r="B8" s="26">
        <v>252416</v>
      </c>
      <c r="C8" s="26">
        <v>3906</v>
      </c>
      <c r="D8" s="26">
        <f>+E8+G8</f>
        <v>76069</v>
      </c>
      <c r="E8" s="26">
        <v>35077</v>
      </c>
      <c r="F8" s="27">
        <f t="shared" si="0"/>
        <v>46.11208245145854</v>
      </c>
      <c r="G8" s="26">
        <v>40992</v>
      </c>
      <c r="H8" s="27">
        <f t="shared" si="1"/>
        <v>53.88791754854145</v>
      </c>
      <c r="I8" s="31"/>
    </row>
    <row r="9" spans="1:8" ht="33" customHeight="1">
      <c r="A9" s="25" t="s">
        <v>9</v>
      </c>
      <c r="B9" s="26">
        <v>118402</v>
      </c>
      <c r="C9" s="26">
        <v>1597</v>
      </c>
      <c r="D9" s="26">
        <f>+E9+G9</f>
        <v>28234</v>
      </c>
      <c r="E9" s="26">
        <v>13052</v>
      </c>
      <c r="F9" s="27">
        <f t="shared" si="0"/>
        <v>46.22795211447192</v>
      </c>
      <c r="G9" s="26">
        <v>15182</v>
      </c>
      <c r="H9" s="27">
        <f t="shared" si="1"/>
        <v>53.77204788552808</v>
      </c>
    </row>
    <row r="10" spans="1:8" ht="33" customHeight="1">
      <c r="A10" s="25" t="s">
        <v>10</v>
      </c>
      <c r="B10" s="26">
        <v>135794</v>
      </c>
      <c r="C10" s="26">
        <v>1080</v>
      </c>
      <c r="D10" s="26">
        <f>+E10+G10</f>
        <v>24225</v>
      </c>
      <c r="E10" s="26">
        <v>8354</v>
      </c>
      <c r="F10" s="27">
        <f t="shared" si="0"/>
        <v>34.48503611971104</v>
      </c>
      <c r="G10" s="26">
        <v>15871</v>
      </c>
      <c r="H10" s="27">
        <f t="shared" si="1"/>
        <v>65.51496388028896</v>
      </c>
    </row>
    <row r="11" spans="1:8" ht="33" customHeight="1">
      <c r="A11" s="25" t="s">
        <v>15</v>
      </c>
      <c r="B11" s="26">
        <v>5684</v>
      </c>
      <c r="C11" s="26">
        <v>131</v>
      </c>
      <c r="D11" s="26">
        <f>+E11+G11</f>
        <v>2743</v>
      </c>
      <c r="E11" s="26">
        <v>1316</v>
      </c>
      <c r="F11" s="27">
        <f t="shared" si="0"/>
        <v>47.976667881881156</v>
      </c>
      <c r="G11" s="26">
        <v>1427</v>
      </c>
      <c r="H11" s="27">
        <f t="shared" si="1"/>
        <v>52.023332118118844</v>
      </c>
    </row>
    <row r="12" spans="1:9" ht="31.5" customHeight="1">
      <c r="A12" s="15" t="s">
        <v>0</v>
      </c>
      <c r="B12" s="29">
        <f>SUM(B7:B11)</f>
        <v>999476</v>
      </c>
      <c r="C12" s="29">
        <f>SUM(C7:C11)</f>
        <v>11992</v>
      </c>
      <c r="D12" s="29">
        <f>SUM(D7:D11)</f>
        <v>241604</v>
      </c>
      <c r="E12" s="29">
        <f>SUM(E7:E11)</f>
        <v>106812</v>
      </c>
      <c r="F12" s="30">
        <f t="shared" si="0"/>
        <v>44.209532954752405</v>
      </c>
      <c r="G12" s="29">
        <f>SUM(G7:G11)</f>
        <v>134792</v>
      </c>
      <c r="H12" s="30">
        <f t="shared" si="1"/>
        <v>55.790467045247595</v>
      </c>
      <c r="I12" s="12"/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8" t="s">
        <v>18</v>
      </c>
      <c r="B14" s="38"/>
      <c r="C14" s="38"/>
      <c r="D14" s="38"/>
      <c r="E14" s="38"/>
      <c r="F14" s="38"/>
      <c r="G14" s="38"/>
      <c r="H14" s="13"/>
    </row>
    <row r="15" spans="1:8" ht="10.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9" ht="17.25" customHeight="1">
      <c r="B16" s="12"/>
      <c r="E16" s="12"/>
      <c r="F16" s="12"/>
      <c r="G16" s="12"/>
      <c r="H16" s="12"/>
      <c r="I16" s="12"/>
    </row>
    <row r="17" spans="2:9" ht="15" customHeight="1">
      <c r="B17" s="12"/>
      <c r="C17" s="12"/>
      <c r="D17" s="12"/>
      <c r="I17" s="12"/>
    </row>
    <row r="18" spans="1:9" ht="15" customHeight="1">
      <c r="A18" s="1"/>
      <c r="B18" s="1"/>
      <c r="C18" s="1"/>
      <c r="I18" s="12"/>
    </row>
    <row r="19" spans="1:9" ht="15" customHeight="1">
      <c r="A19" s="1"/>
      <c r="B19" s="1"/>
      <c r="C19" s="1"/>
      <c r="I19" s="12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5" customHeight="1">
      <c r="A30" s="3"/>
      <c r="B30" s="3"/>
      <c r="C30" s="3"/>
      <c r="D30" s="1"/>
      <c r="E30" s="7"/>
      <c r="F30" s="7"/>
    </row>
    <row r="31" spans="1:6" ht="18" customHeight="1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40" ht="13.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5" customHeight="1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80" ht="13.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5" customHeight="1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20" ht="13.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5" customHeight="1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9" ht="12" customHeight="1"/>
    <row r="160" ht="13.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  <row r="190" ht="15" customHeight="1"/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2" max="255" man="1"/>
    <brk id="72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Planificación - Investigación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Cristina Perez Estevez</dc:creator>
  <cp:keywords/>
  <dc:description/>
  <cp:lastModifiedBy>Themis Yocasta Perez Moquete</cp:lastModifiedBy>
  <cp:lastPrinted>2019-07-08T21:04:40Z</cp:lastPrinted>
  <dcterms:created xsi:type="dcterms:W3CDTF">1999-05-05T13:37:21Z</dcterms:created>
  <dcterms:modified xsi:type="dcterms:W3CDTF">2020-01-10T14:11:29Z</dcterms:modified>
  <cp:category/>
  <cp:version/>
  <cp:contentType/>
  <cp:contentStatus/>
</cp:coreProperties>
</file>