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perez\Desktop\"/>
    </mc:Choice>
  </mc:AlternateContent>
  <bookViews>
    <workbookView xWindow="0" yWindow="0" windowWidth="20490" windowHeight="7755" tabRatio="845" firstSheet="1" activeTab="1"/>
  </bookViews>
  <sheets>
    <sheet name="0000" sheetId="1" state="veryHidden" r:id="rId1"/>
    <sheet name="Plantilla Construccion Cisterna" sheetId="40" r:id="rId2"/>
  </sheets>
  <definedNames>
    <definedName name="_xlnm.Print_Area" localSheetId="1">'Plantilla Construccion Cisterna'!$A$1:$G$64</definedName>
    <definedName name="_xlnm.Print_Area">#REF!</definedName>
    <definedName name="PRINT_AREA_MI">#REF!</definedName>
    <definedName name="PRINT_TITLES_MI">#REF!</definedName>
    <definedName name="Prsu">#REF!</definedName>
    <definedName name="_xlnm.Print_Titles" localSheetId="1">'Plantilla Construccion Cisterna'!$1:$7</definedName>
    <definedName name="_xlnm.Print_Titles">#REF!</definedName>
    <definedName name="ZIN_001">#REF!</definedName>
  </definedNames>
  <calcPr calcId="152511"/>
</workbook>
</file>

<file path=xl/calcChain.xml><?xml version="1.0" encoding="utf-8"?>
<calcChain xmlns="http://schemas.openxmlformats.org/spreadsheetml/2006/main">
  <c r="A44" i="40" l="1"/>
  <c r="A45" i="40"/>
  <c r="A46" i="40" s="1"/>
  <c r="A47" i="40" s="1"/>
  <c r="A48" i="40" s="1"/>
  <c r="A49" i="40" s="1"/>
  <c r="A50" i="40" s="1"/>
  <c r="C24" i="40" l="1"/>
  <c r="C23" i="40"/>
  <c r="C22" i="40"/>
  <c r="C21" i="40"/>
  <c r="C15" i="40"/>
  <c r="C14" i="40"/>
  <c r="C13" i="40"/>
  <c r="C10" i="40"/>
  <c r="C9" i="40"/>
  <c r="A42" i="40"/>
  <c r="A43" i="40" s="1"/>
  <c r="F39" i="40"/>
  <c r="F38" i="40"/>
  <c r="F37" i="40"/>
  <c r="F36" i="40"/>
  <c r="F35" i="40"/>
  <c r="F34" i="40"/>
  <c r="F33" i="40"/>
  <c r="A33" i="40"/>
  <c r="A34" i="40" s="1"/>
  <c r="A35" i="40" s="1"/>
  <c r="A36" i="40" s="1"/>
  <c r="A37" i="40" s="1"/>
  <c r="A38" i="40" s="1"/>
  <c r="A39" i="40" s="1"/>
  <c r="F31" i="40"/>
  <c r="F30" i="40"/>
  <c r="F29" i="40"/>
  <c r="F28" i="40"/>
  <c r="F27" i="40"/>
  <c r="F26" i="40"/>
  <c r="A26" i="40"/>
  <c r="A27" i="40" s="1"/>
  <c r="A28" i="40" s="1"/>
  <c r="A29" i="40" s="1"/>
  <c r="A30" i="40" s="1"/>
  <c r="A31" i="40" s="1"/>
  <c r="C20" i="40"/>
  <c r="A19" i="40"/>
  <c r="A20" i="40" s="1"/>
  <c r="A21" i="40" s="1"/>
  <c r="A22" i="40" s="1"/>
  <c r="A23" i="40" s="1"/>
  <c r="A24" i="40" s="1"/>
  <c r="F17" i="40"/>
  <c r="G16" i="40" s="1"/>
  <c r="A17" i="40"/>
  <c r="A13" i="40"/>
  <c r="A14" i="40" s="1"/>
  <c r="A15" i="40" s="1"/>
  <c r="A9" i="40"/>
  <c r="A10" i="40" s="1"/>
  <c r="A11" i="40" s="1"/>
  <c r="C19" i="40" l="1"/>
  <c r="G32" i="40"/>
  <c r="C11" i="40"/>
  <c r="F11" i="40" s="1"/>
  <c r="G25" i="40"/>
  <c r="F10" i="40"/>
  <c r="F13" i="40"/>
  <c r="F14" i="40"/>
  <c r="F15" i="40"/>
  <c r="F19" i="40"/>
  <c r="F20" i="40"/>
  <c r="F21" i="40"/>
  <c r="F22" i="40"/>
  <c r="F23" i="40"/>
  <c r="F24" i="40"/>
  <c r="F9" i="40"/>
  <c r="G12" i="40" l="1"/>
  <c r="G18" i="40"/>
  <c r="F40" i="40"/>
  <c r="G8" i="40"/>
  <c r="G40" i="40" l="1"/>
  <c r="G51" i="40"/>
  <c r="G50" i="40"/>
  <c r="G49" i="40"/>
  <c r="G47" i="40"/>
  <c r="G45" i="40"/>
  <c r="G44" i="40"/>
  <c r="G42" i="40"/>
  <c r="G48" i="40"/>
  <c r="G46" i="40"/>
  <c r="G43" i="40"/>
  <c r="F48" i="40"/>
  <c r="F46" i="40"/>
  <c r="F43" i="40"/>
  <c r="F51" i="40"/>
  <c r="F50" i="40"/>
  <c r="F49" i="40"/>
  <c r="F47" i="40"/>
  <c r="F45" i="40"/>
  <c r="F44" i="40"/>
  <c r="F42" i="40"/>
  <c r="F41" i="40" l="1"/>
  <c r="F52" i="40" s="1"/>
  <c r="G41" i="40"/>
  <c r="G52" i="40" s="1"/>
</calcChain>
</file>

<file path=xl/sharedStrings.xml><?xml version="1.0" encoding="utf-8"?>
<sst xmlns="http://schemas.openxmlformats.org/spreadsheetml/2006/main" count="103" uniqueCount="78">
  <si>
    <t>Dirección Técnica</t>
  </si>
  <si>
    <t>CODIA</t>
  </si>
  <si>
    <t>ITBIS (Norma 07-2007)</t>
  </si>
  <si>
    <t>GASTOS INDIRECTOS (RD$):</t>
  </si>
  <si>
    <t>TOTAL GENERAL (RD$):</t>
  </si>
  <si>
    <t>%</t>
  </si>
  <si>
    <t>HORMIGON ARMADO</t>
  </si>
  <si>
    <t>M3E</t>
  </si>
  <si>
    <t>M3N</t>
  </si>
  <si>
    <t>M3C</t>
  </si>
  <si>
    <t>Transporte</t>
  </si>
  <si>
    <t>Seguros y Fianzas</t>
  </si>
  <si>
    <t>Gastos Administrativos</t>
  </si>
  <si>
    <t>No.</t>
  </si>
  <si>
    <t>M2</t>
  </si>
  <si>
    <t>UD</t>
  </si>
  <si>
    <t>MOVIMIENTO DE TIERRA</t>
  </si>
  <si>
    <t xml:space="preserve">SUB-TOTAL GENERAL </t>
  </si>
  <si>
    <t>M3</t>
  </si>
  <si>
    <t>Fecha:</t>
  </si>
  <si>
    <t>P. A.</t>
  </si>
  <si>
    <t>Partida</t>
  </si>
  <si>
    <t>Cant.</t>
  </si>
  <si>
    <t>P.U (RD$)</t>
  </si>
  <si>
    <t>Valor (RD$)</t>
  </si>
  <si>
    <t>Sub-Total (RD$)</t>
  </si>
  <si>
    <t>PA</t>
  </si>
  <si>
    <t>ML</t>
  </si>
  <si>
    <t>Unidad</t>
  </si>
  <si>
    <t>TERMINACION DE SUPERFICIES:</t>
  </si>
  <si>
    <t>Fino de Mezcla en Techo Plano Eprom=0,07 mts.</t>
  </si>
  <si>
    <t>Pañete de Mezcla Liso en Techos</t>
  </si>
  <si>
    <t>Mt²</t>
  </si>
  <si>
    <t>Cantos en General</t>
  </si>
  <si>
    <t>Fraguache en muros</t>
  </si>
  <si>
    <t>Prestaciones laborales Obreros</t>
  </si>
  <si>
    <t>Fondo de Pensiones y Jubilaciones Obreros construccion</t>
  </si>
  <si>
    <t>Pruebas y Ensayos</t>
  </si>
  <si>
    <t>Realizado por:</t>
  </si>
  <si>
    <t>Revisado por:</t>
  </si>
  <si>
    <t>Ing. Cristian Galán</t>
  </si>
  <si>
    <t>Ing. Víctor Sanz</t>
  </si>
  <si>
    <t>Supervisor Infotep</t>
  </si>
  <si>
    <t>Encargado de Ingeniería e Infraestructura Infotep</t>
  </si>
  <si>
    <t>HERRAJES:</t>
  </si>
  <si>
    <t>Muro de Hormigón Armado de 0.20 mts. Acero Vertical de 1/2" a 0.15 mts. y Acero Horizontal de 3/8" a 0.20 mts. Ambas Caras, F'c=210 Kg./cm2 2do. Nivel</t>
  </si>
  <si>
    <t>Pañete de Mezcla Pulido en Paredes y Piso de Cisterna</t>
  </si>
  <si>
    <t>Zabaleta de Mezcla en Esquinas del Fondo</t>
  </si>
  <si>
    <t>Bote Dentro del Solar de Material Sobrante Producto de la Excavación E=1,35</t>
  </si>
  <si>
    <t>Llave de Paso de Bola 1 1/2"</t>
  </si>
  <si>
    <t>Caseta para Equipo de Bombeo</t>
  </si>
  <si>
    <t>Materiales Varios</t>
  </si>
  <si>
    <t>Mano de Obra Instalación</t>
  </si>
  <si>
    <t>Bomba Centrífuga de 160 GPM @ 70 PSI, 10 HP, GOULDS o similar</t>
  </si>
  <si>
    <t>Tanque Hidroneumático 120 Galones Tipo o Similar WELL MATE</t>
  </si>
  <si>
    <t>Tuberías de Succión Desde Cisterna y Descarga en Cuarto de Equipos en PP PN-20</t>
  </si>
  <si>
    <t>SISTEMA DE BOMBEO Y LINEAS DE SUCCION E IMPULSION:</t>
  </si>
  <si>
    <t>SISTEMA DE SUMINISTRO DE AGUA POTABLE PARA LA CISTERNA:</t>
  </si>
  <si>
    <t>Revisado por la Oficina de Ingeniería e Infraestructura del INFOTEP:</t>
  </si>
  <si>
    <r>
      <rPr>
        <b/>
        <sz val="8"/>
        <rFont val="Leelawadee"/>
        <family val="2"/>
      </rPr>
      <t>Ubicación:</t>
    </r>
    <r>
      <rPr>
        <sz val="8"/>
        <rFont val="Leelawadee"/>
        <family val="2"/>
      </rPr>
      <t xml:space="preserve"> La Romana, Provincia la Romana</t>
    </r>
  </si>
  <si>
    <t>Excavación en Roca con Equipo Retroexcavadora</t>
  </si>
  <si>
    <t>Relleno de Reposición Compactado con Caliche Proveniente de Mina</t>
  </si>
  <si>
    <t>__________________________________</t>
  </si>
  <si>
    <t>Imprevistos</t>
  </si>
  <si>
    <t>Losa de Fondo para Cisterna con Acero de 3/8" a 0,20 mts en Ambas Direcciones en Dos Camada, con Hormigón Industrial F'c=210 Kg/cm2, Espesor 0,20 mts.</t>
  </si>
  <si>
    <t>Losa Superior para Cisterna con Acero de 3/8" a 0,20 mts en Ambas Direcciones en Camada Superior, Acero 3/8" a 0,20 en la Dirección Larga Camada Inferior y Acero de 1/2" a 0,20 mts en la Dirección Corta Camada Inferior, con Hormigón Industrial F'c=280 Kg/cm2, Espesor 0,15 mts.</t>
  </si>
  <si>
    <t xml:space="preserve">Suministro de Tapa de Aluminio  de 0.70 x 0.70 mts </t>
  </si>
  <si>
    <t>Acometida de Agua Tubería de 1 1/2" PVC SCH-40</t>
  </si>
  <si>
    <t>Válvula de Flota 1 1/2" Tipo Urrea o Nipco</t>
  </si>
  <si>
    <t>Perforación de Pozo Tubular de 10" de Diámetro para Extracción de Agua de 140 Pie de Profundidad, Encamisado con Tubería de 8" PVC SDR-41, Debidamente Ranurada en la Zona del Nivel Freático</t>
  </si>
  <si>
    <t>Suministro y Colocación de Bomba Sumergible de 30 GPM vs 145' TDH, Incluye Arrancador de Encendido Automático, Flota de Control Automática , Caja de Breaker Entre Otros.)</t>
  </si>
  <si>
    <t>Registro de Inspección para el Pozo Tubular con Tapa Pesada de Hierro Fundido de 24" con Excavación de 0,40 Mts. De Profundidad, Vaciado de Concreto de 0,10 mts. De Espesor en el Fondo y  Marco Cuadrado de Dos Líneas de Bloques de 6" de 0,80x0,80 mts, Debidamente Empañetado y Canteado, Incluye Excavación Bote y Pintura de la Tapa</t>
  </si>
  <si>
    <t>Paneles y Controles Eléctricos para Distribución de Cargas y Protección de las Bombas</t>
  </si>
  <si>
    <t>Abril. 2019</t>
  </si>
  <si>
    <t>Colocar Nombre Persona Responsible por la Empresa (Celda Editable)</t>
  </si>
  <si>
    <t>Nombre Empresa Oferente (Celda Editable)</t>
  </si>
  <si>
    <t>Visto Bueno:</t>
  </si>
  <si>
    <t>PRESUPUESTO PARA LA CONSTRUCCION DE CISTERNA DE 21,000,00 GALONES DEL EDIFICIO DE AULAS Y TALLERES DE LA GERENCIA REGIONAL ESTE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</si>
</sst>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quot;$&quot;* #,##0.00_);_(&quot;$&quot;* \(#,##0.00\);_(&quot;$&quot;* &quot;-&quot;??_);_(@_)"/>
    <numFmt numFmtId="165" formatCode="_(* #,##0.00_);_(* \(#,##0.00\);_(* &quot;-&quot;??_);_(@_)"/>
    <numFmt numFmtId="166" formatCode="_-* #,##0.00\ _$_-;\-* #,##0.00\ _$_-;_-* &quot;-&quot;??\ _$_-;_-@_-"/>
    <numFmt numFmtId="167" formatCode="0_)"/>
    <numFmt numFmtId="168" formatCode="0.00_)"/>
    <numFmt numFmtId="169" formatCode="_-* #,##0.00\ [$€]_-;\-* #,##0.00\ [$€]_-;_-* &quot;-&quot;??\ [$€]_-;_-@_-"/>
    <numFmt numFmtId="170" formatCode="#,##0.000_);\(#,##0.000\)"/>
    <numFmt numFmtId="171" formatCode="_(&quot;RD$&quot;* #,##0.00_);_(&quot;RD$&quot;* \(#,##0.00\);_(&quot;RD$&quot;* &quot;-&quot;??_);_(@_)"/>
  </numFmts>
  <fonts count="26">
    <font>
      <sz val="12"/>
      <name val="Arial MT"/>
    </font>
    <font>
      <sz val="11"/>
      <color theme="1"/>
      <name val="Calibri"/>
      <family val="2"/>
      <scheme val="minor"/>
    </font>
    <font>
      <sz val="11"/>
      <color theme="1"/>
      <name val="Calibri"/>
      <family val="2"/>
      <scheme val="minor"/>
    </font>
    <font>
      <sz val="10"/>
      <name val="Arial"/>
      <family val="2"/>
    </font>
    <font>
      <sz val="10"/>
      <name val="Arial"/>
      <family val="2"/>
    </font>
    <font>
      <b/>
      <i/>
      <sz val="16"/>
      <name val="Helv"/>
    </font>
    <font>
      <sz val="8"/>
      <name val="Arial MT"/>
    </font>
    <font>
      <sz val="8"/>
      <name val="Arial"/>
      <family val="2"/>
    </font>
    <font>
      <b/>
      <sz val="8"/>
      <name val="Arial"/>
      <family val="2"/>
    </font>
    <font>
      <sz val="12"/>
      <name val="Arial MT"/>
    </font>
    <font>
      <sz val="10"/>
      <name val="Leelawadee"/>
      <family val="2"/>
    </font>
    <font>
      <sz val="10"/>
      <name val="Infotep2"/>
      <family val="2"/>
    </font>
    <font>
      <b/>
      <sz val="10"/>
      <name val="Infotep2"/>
      <family val="2"/>
    </font>
    <font>
      <sz val="10"/>
      <color indexed="9"/>
      <name val="Infotep"/>
      <family val="2"/>
    </font>
    <font>
      <sz val="8"/>
      <name val="Leelawadee"/>
      <family val="2"/>
    </font>
    <font>
      <b/>
      <sz val="8"/>
      <name val="Leelawadee"/>
      <family val="2"/>
    </font>
    <font>
      <sz val="8"/>
      <name val="Infotep"/>
      <family val="2"/>
    </font>
    <font>
      <sz val="8"/>
      <name val="Infotep2"/>
      <family val="2"/>
    </font>
    <font>
      <b/>
      <sz val="8"/>
      <name val="Infotep2"/>
      <family val="2"/>
    </font>
    <font>
      <sz val="12"/>
      <name val="Leelawadee"/>
      <family val="2"/>
    </font>
    <font>
      <sz val="10"/>
      <name val="MS Sans Serif"/>
      <family val="2"/>
    </font>
    <font>
      <sz val="10"/>
      <color theme="1"/>
      <name val="Leelawadee"/>
      <family val="2"/>
    </font>
    <font>
      <sz val="11"/>
      <color indexed="8"/>
      <name val="Calibri"/>
      <family val="2"/>
    </font>
    <font>
      <sz val="10"/>
      <name val="Book Antiqua"/>
      <family val="1"/>
    </font>
    <font>
      <sz val="12"/>
      <name val="Arial"/>
      <family val="2"/>
    </font>
    <font>
      <sz val="8"/>
      <name val="Calibri"/>
      <family val="2"/>
      <scheme val="minor"/>
    </font>
  </fonts>
  <fills count="8">
    <fill>
      <patternFill patternType="none"/>
    </fill>
    <fill>
      <patternFill patternType="gray125"/>
    </fill>
    <fill>
      <patternFill patternType="solid">
        <fgColor indexed="62"/>
        <bgColor indexed="64"/>
      </patternFill>
    </fill>
    <fill>
      <patternFill patternType="solid">
        <fgColor indexed="43"/>
        <bgColor indexed="64"/>
      </patternFill>
    </fill>
    <fill>
      <patternFill patternType="solid">
        <fgColor indexed="52"/>
        <bgColor indexed="64"/>
      </patternFill>
    </fill>
    <fill>
      <patternFill patternType="solid">
        <fgColor theme="9" tint="0.59999389629810485"/>
        <bgColor indexed="64"/>
      </patternFill>
    </fill>
    <fill>
      <patternFill patternType="solid">
        <fgColor theme="7"/>
        <bgColor indexed="64"/>
      </patternFill>
    </fill>
    <fill>
      <patternFill patternType="solid">
        <fgColor rgb="FFFFC000"/>
        <bgColor indexed="64"/>
      </patternFill>
    </fill>
  </fills>
  <borders count="29">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right/>
      <top style="thin">
        <color indexed="64"/>
      </top>
      <bottom/>
      <diagonal/>
    </border>
    <border>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hair">
        <color indexed="64"/>
      </top>
      <bottom style="hair">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hair">
        <color indexed="64"/>
      </bottom>
      <diagonal/>
    </border>
  </borders>
  <cellStyleXfs count="37">
    <xf numFmtId="167" fontId="0" fillId="0" borderId="0"/>
    <xf numFmtId="169" fontId="9" fillId="0" borderId="0" applyFont="0" applyFill="0" applyBorder="0" applyAlignment="0" applyProtection="0"/>
    <xf numFmtId="166" fontId="4"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8" fontId="5" fillId="0" borderId="0"/>
    <xf numFmtId="167" fontId="9" fillId="0" borderId="0"/>
    <xf numFmtId="167" fontId="9" fillId="0" borderId="0"/>
    <xf numFmtId="167" fontId="9" fillId="0" borderId="0"/>
    <xf numFmtId="167" fontId="9" fillId="0" borderId="0"/>
    <xf numFmtId="165" fontId="2" fillId="0" borderId="0" applyFont="0" applyFill="0" applyBorder="0" applyAlignment="0" applyProtection="0"/>
    <xf numFmtId="164" fontId="3" fillId="0" borderId="0" applyFont="0" applyFill="0" applyBorder="0" applyAlignment="0" applyProtection="0"/>
    <xf numFmtId="0" fontId="3" fillId="0" borderId="0"/>
    <xf numFmtId="165"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0" fontId="20" fillId="0" borderId="0"/>
    <xf numFmtId="0" fontId="3" fillId="0" borderId="0" applyFont="0" applyFill="0" applyBorder="0" applyAlignment="0" applyProtection="0"/>
    <xf numFmtId="165" fontId="23" fillId="0" borderId="0" applyFont="0" applyFill="0" applyBorder="0" applyAlignment="0" applyProtection="0"/>
    <xf numFmtId="0" fontId="22" fillId="0" borderId="0"/>
    <xf numFmtId="165" fontId="3" fillId="0" borderId="0" applyFont="0" applyFill="0" applyBorder="0" applyAlignment="0" applyProtection="0"/>
    <xf numFmtId="170" fontId="24" fillId="0" borderId="0"/>
    <xf numFmtId="165" fontId="3" fillId="0" borderId="0" applyFont="0" applyFill="0" applyBorder="0" applyAlignment="0" applyProtection="0"/>
    <xf numFmtId="165" fontId="22"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1" fillId="0" borderId="0" applyFont="0" applyFill="0" applyBorder="0" applyAlignment="0" applyProtection="0"/>
    <xf numFmtId="164" fontId="3" fillId="0" borderId="0" applyFont="0" applyFill="0" applyBorder="0" applyAlignment="0" applyProtection="0"/>
    <xf numFmtId="165" fontId="22" fillId="0" borderId="0" applyFont="0" applyFill="0" applyBorder="0" applyAlignment="0" applyProtection="0"/>
  </cellStyleXfs>
  <cellXfs count="96">
    <xf numFmtId="167" fontId="0" fillId="0" borderId="0" xfId="0"/>
    <xf numFmtId="166" fontId="0" fillId="0" borderId="0" xfId="2" applyFont="1"/>
    <xf numFmtId="4" fontId="14" fillId="7" borderId="7" xfId="3" applyNumberFormat="1" applyFont="1" applyFill="1" applyBorder="1" applyAlignment="1" applyProtection="1">
      <alignment horizontal="center" vertical="center"/>
    </xf>
    <xf numFmtId="4" fontId="14" fillId="0" borderId="7" xfId="3" applyNumberFormat="1" applyFont="1" applyFill="1" applyBorder="1" applyAlignment="1" applyProtection="1">
      <alignment horizontal="center" vertical="center"/>
    </xf>
    <xf numFmtId="0" fontId="15" fillId="3" borderId="12" xfId="0" applyNumberFormat="1" applyFont="1" applyFill="1" applyBorder="1" applyAlignment="1" applyProtection="1">
      <alignment horizontal="center" vertical="center"/>
    </xf>
    <xf numFmtId="167" fontId="14" fillId="3" borderId="4" xfId="0" applyFont="1" applyFill="1" applyBorder="1" applyAlignment="1" applyProtection="1">
      <alignment horizontal="center" vertical="center"/>
    </xf>
    <xf numFmtId="4" fontId="16" fillId="6" borderId="17" xfId="0" applyNumberFormat="1" applyFont="1" applyFill="1" applyBorder="1" applyAlignment="1" applyProtection="1">
      <alignment horizontal="center"/>
    </xf>
    <xf numFmtId="167" fontId="16" fillId="6" borderId="17" xfId="0" applyFont="1" applyFill="1" applyBorder="1" applyAlignment="1" applyProtection="1">
      <alignment horizontal="center"/>
    </xf>
    <xf numFmtId="0" fontId="16" fillId="5" borderId="12" xfId="0" applyNumberFormat="1" applyFont="1" applyFill="1" applyBorder="1" applyAlignment="1" applyProtection="1">
      <alignment horizontal="center" vertical="center"/>
    </xf>
    <xf numFmtId="167" fontId="16" fillId="5" borderId="4" xfId="0" applyFont="1" applyFill="1" applyBorder="1" applyAlignment="1" applyProtection="1">
      <alignment horizontal="center"/>
    </xf>
    <xf numFmtId="4" fontId="16" fillId="5" borderId="4" xfId="0" applyNumberFormat="1" applyFont="1" applyFill="1" applyBorder="1" applyAlignment="1" applyProtection="1">
      <alignment horizontal="center"/>
    </xf>
    <xf numFmtId="166" fontId="16" fillId="5" borderId="5" xfId="3" applyFont="1" applyFill="1" applyBorder="1" applyAlignment="1" applyProtection="1">
      <alignment horizontal="center"/>
    </xf>
    <xf numFmtId="4" fontId="17" fillId="0" borderId="6" xfId="0" applyNumberFormat="1" applyFont="1" applyFill="1" applyBorder="1" applyAlignment="1" applyProtection="1">
      <alignment horizontal="center"/>
    </xf>
    <xf numFmtId="166" fontId="17" fillId="0" borderId="7" xfId="3" applyFont="1" applyFill="1" applyBorder="1" applyAlignment="1" applyProtection="1">
      <alignment horizontal="center"/>
    </xf>
    <xf numFmtId="4" fontId="17" fillId="0" borderId="7" xfId="0" applyNumberFormat="1" applyFont="1" applyFill="1" applyBorder="1" applyAlignment="1" applyProtection="1">
      <alignment horizontal="center"/>
    </xf>
    <xf numFmtId="4" fontId="18" fillId="0" borderId="7" xfId="0" applyNumberFormat="1" applyFont="1" applyFill="1" applyBorder="1" applyAlignment="1" applyProtection="1">
      <alignment horizontal="center"/>
    </xf>
    <xf numFmtId="167" fontId="0" fillId="0" borderId="0" xfId="0" applyFill="1"/>
    <xf numFmtId="4" fontId="10" fillId="0" borderId="6" xfId="0" applyNumberFormat="1" applyFont="1" applyFill="1" applyBorder="1" applyAlignment="1" applyProtection="1">
      <alignment horizontal="center" vertical="center"/>
    </xf>
    <xf numFmtId="4" fontId="10" fillId="0" borderId="7" xfId="0" applyNumberFormat="1" applyFont="1" applyFill="1" applyBorder="1" applyAlignment="1" applyProtection="1">
      <alignment horizontal="center" vertical="center"/>
    </xf>
    <xf numFmtId="4" fontId="17" fillId="0" borderId="8" xfId="0" applyNumberFormat="1" applyFont="1" applyFill="1" applyBorder="1" applyAlignment="1" applyProtection="1">
      <alignment horizontal="center"/>
    </xf>
    <xf numFmtId="167" fontId="0" fillId="0" borderId="0" xfId="0" applyBorder="1"/>
    <xf numFmtId="167" fontId="7" fillId="0" borderId="2" xfId="0" applyFont="1" applyBorder="1"/>
    <xf numFmtId="167" fontId="7" fillId="0" borderId="0" xfId="0" applyFont="1" applyBorder="1"/>
    <xf numFmtId="9" fontId="7" fillId="0" borderId="0" xfId="0" applyNumberFormat="1" applyFont="1" applyBorder="1"/>
    <xf numFmtId="167" fontId="25" fillId="0" borderId="2" xfId="0" applyFont="1" applyBorder="1"/>
    <xf numFmtId="167" fontId="25" fillId="0" borderId="0" xfId="0" applyFont="1" applyBorder="1"/>
    <xf numFmtId="167" fontId="7" fillId="0" borderId="24" xfId="0" applyFont="1" applyBorder="1"/>
    <xf numFmtId="167" fontId="7" fillId="0" borderId="1" xfId="0" applyFont="1" applyBorder="1"/>
    <xf numFmtId="166" fontId="0" fillId="0" borderId="0" xfId="2" applyFont="1" applyFill="1"/>
    <xf numFmtId="4" fontId="14" fillId="3" borderId="4" xfId="0" applyNumberFormat="1" applyFont="1" applyFill="1" applyBorder="1" applyAlignment="1" applyProtection="1">
      <alignment horizontal="center" vertical="center"/>
    </xf>
    <xf numFmtId="166" fontId="0" fillId="0" borderId="0" xfId="2" applyFont="1" applyBorder="1"/>
    <xf numFmtId="167" fontId="8" fillId="0" borderId="0" xfId="0" applyFont="1" applyBorder="1"/>
    <xf numFmtId="167" fontId="0" fillId="0" borderId="23" xfId="0" applyFill="1" applyBorder="1"/>
    <xf numFmtId="167" fontId="0" fillId="0" borderId="20" xfId="0" applyFill="1" applyBorder="1"/>
    <xf numFmtId="167" fontId="0" fillId="0" borderId="20" xfId="0" applyBorder="1"/>
    <xf numFmtId="167" fontId="0" fillId="0" borderId="25" xfId="0" applyBorder="1"/>
    <xf numFmtId="167" fontId="0" fillId="0" borderId="1" xfId="0" applyBorder="1"/>
    <xf numFmtId="167" fontId="0" fillId="0" borderId="2" xfId="0" applyBorder="1"/>
    <xf numFmtId="167" fontId="0" fillId="0" borderId="24" xfId="0" applyBorder="1"/>
    <xf numFmtId="0" fontId="14" fillId="0" borderId="26" xfId="3" applyNumberFormat="1" applyFont="1" applyFill="1" applyBorder="1" applyAlignment="1">
      <alignment horizontal="center" vertical="center" wrapText="1"/>
    </xf>
    <xf numFmtId="0" fontId="16" fillId="6" borderId="27" xfId="0" applyNumberFormat="1" applyFont="1" applyFill="1" applyBorder="1" applyAlignment="1" applyProtection="1">
      <alignment horizontal="center" vertical="center"/>
    </xf>
    <xf numFmtId="0" fontId="16" fillId="4" borderId="3" xfId="3" applyNumberFormat="1" applyFont="1" applyFill="1" applyBorder="1" applyAlignment="1" applyProtection="1">
      <alignment horizontal="center" vertical="center" wrapText="1"/>
    </xf>
    <xf numFmtId="167" fontId="15" fillId="3" borderId="12" xfId="0" applyFont="1" applyFill="1" applyBorder="1" applyAlignment="1" applyProtection="1">
      <alignment horizontal="center" vertical="center" wrapText="1"/>
    </xf>
    <xf numFmtId="167" fontId="14" fillId="0" borderId="18" xfId="0" applyFont="1" applyFill="1" applyBorder="1" applyAlignment="1">
      <alignment vertical="top" wrapText="1"/>
    </xf>
    <xf numFmtId="167" fontId="16" fillId="6" borderId="16" xfId="0" applyFont="1" applyFill="1" applyBorder="1" applyAlignment="1" applyProtection="1">
      <alignment horizontal="center" vertical="top" wrapText="1"/>
    </xf>
    <xf numFmtId="167" fontId="16" fillId="5" borderId="12" xfId="0" applyFont="1" applyFill="1" applyBorder="1" applyAlignment="1" applyProtection="1">
      <alignment horizontal="center" vertical="top" wrapText="1"/>
    </xf>
    <xf numFmtId="49" fontId="21" fillId="0" borderId="28" xfId="0" applyNumberFormat="1" applyFont="1" applyFill="1" applyBorder="1" applyAlignment="1" applyProtection="1">
      <alignment horizontal="left" vertical="top" wrapText="1"/>
    </xf>
    <xf numFmtId="49" fontId="21" fillId="0" borderId="13" xfId="0" applyNumberFormat="1" applyFont="1" applyFill="1" applyBorder="1" applyAlignment="1" applyProtection="1">
      <alignment horizontal="left" vertical="top" wrapText="1"/>
    </xf>
    <xf numFmtId="167" fontId="16" fillId="4" borderId="16" xfId="0" applyFont="1" applyFill="1" applyBorder="1" applyAlignment="1" applyProtection="1">
      <alignment vertical="center"/>
    </xf>
    <xf numFmtId="4" fontId="16" fillId="4" borderId="17" xfId="0" applyNumberFormat="1" applyFont="1" applyFill="1" applyBorder="1" applyAlignment="1" applyProtection="1">
      <alignment horizontal="center" vertical="center"/>
    </xf>
    <xf numFmtId="167" fontId="16" fillId="4" borderId="17" xfId="0" applyFont="1" applyFill="1" applyBorder="1" applyAlignment="1" applyProtection="1">
      <alignment horizontal="center" vertical="center"/>
    </xf>
    <xf numFmtId="167" fontId="8" fillId="0" borderId="0" xfId="0" applyFont="1" applyBorder="1" applyAlignment="1">
      <alignment horizontal="center" wrapText="1"/>
    </xf>
    <xf numFmtId="166" fontId="15" fillId="0" borderId="14" xfId="2" applyFont="1" applyBorder="1" applyAlignment="1"/>
    <xf numFmtId="166" fontId="15" fillId="3" borderId="9" xfId="2" applyFont="1" applyFill="1" applyBorder="1" applyAlignment="1" applyProtection="1">
      <alignment horizontal="center" vertical="center"/>
    </xf>
    <xf numFmtId="166" fontId="16" fillId="6" borderId="10" xfId="2" applyFont="1" applyFill="1" applyBorder="1" applyAlignment="1" applyProtection="1">
      <alignment horizontal="center"/>
    </xf>
    <xf numFmtId="166" fontId="16" fillId="4" borderId="10" xfId="2" applyFont="1" applyFill="1" applyBorder="1" applyProtection="1"/>
    <xf numFmtId="166" fontId="7" fillId="0" borderId="25" xfId="2" applyFont="1" applyBorder="1"/>
    <xf numFmtId="166" fontId="7" fillId="0" borderId="0" xfId="2" applyFont="1" applyBorder="1"/>
    <xf numFmtId="0" fontId="14" fillId="0" borderId="0" xfId="3" applyNumberFormat="1" applyFont="1" applyFill="1" applyBorder="1" applyAlignment="1">
      <alignment horizontal="left" vertical="center"/>
    </xf>
    <xf numFmtId="4" fontId="10" fillId="0" borderId="0" xfId="0" applyNumberFormat="1" applyFont="1" applyFill="1" applyBorder="1" applyAlignment="1">
      <alignment vertical="top"/>
    </xf>
    <xf numFmtId="167" fontId="10" fillId="0" borderId="0" xfId="0" applyFont="1" applyFill="1" applyBorder="1" applyAlignment="1">
      <alignment horizontal="center"/>
    </xf>
    <xf numFmtId="166" fontId="10" fillId="0" borderId="0" xfId="3" applyFont="1" applyFill="1" applyBorder="1" applyAlignment="1">
      <alignment horizontal="center"/>
    </xf>
    <xf numFmtId="166" fontId="11" fillId="0" borderId="0" xfId="2" applyFont="1" applyBorder="1" applyAlignment="1" applyProtection="1">
      <alignment horizontal="left"/>
      <protection locked="0"/>
    </xf>
    <xf numFmtId="166" fontId="14" fillId="0" borderId="7" xfId="2" applyFont="1" applyFill="1" applyBorder="1" applyAlignment="1" applyProtection="1">
      <alignment horizontal="center" vertical="center"/>
    </xf>
    <xf numFmtId="166" fontId="14" fillId="3" borderId="5" xfId="2" applyFont="1" applyFill="1" applyBorder="1" applyAlignment="1" applyProtection="1">
      <alignment horizontal="center" vertical="center"/>
    </xf>
    <xf numFmtId="0" fontId="13" fillId="2" borderId="15" xfId="0" applyNumberFormat="1" applyFont="1" applyFill="1" applyBorder="1" applyAlignment="1" applyProtection="1">
      <alignment horizontal="center" vertical="center"/>
    </xf>
    <xf numFmtId="167" fontId="13" fillId="2" borderId="11" xfId="0" applyFont="1" applyFill="1" applyBorder="1" applyAlignment="1" applyProtection="1">
      <alignment horizontal="center" vertical="center" wrapText="1"/>
    </xf>
    <xf numFmtId="167" fontId="13" fillId="2" borderId="11" xfId="0" applyFont="1" applyFill="1" applyBorder="1" applyAlignment="1" applyProtection="1">
      <alignment horizontal="center" vertical="center"/>
    </xf>
    <xf numFmtId="166" fontId="13" fillId="2" borderId="11" xfId="3" applyFont="1" applyFill="1" applyBorder="1" applyAlignment="1" applyProtection="1">
      <alignment horizontal="center" vertical="center"/>
    </xf>
    <xf numFmtId="166" fontId="13" fillId="2" borderId="21" xfId="2" applyFont="1" applyFill="1" applyBorder="1" applyAlignment="1" applyProtection="1">
      <alignment horizontal="center"/>
    </xf>
    <xf numFmtId="2" fontId="21" fillId="0" borderId="6" xfId="0" applyNumberFormat="1" applyFont="1" applyFill="1" applyBorder="1" applyAlignment="1" applyProtection="1">
      <alignment horizontal="center" vertical="top" wrapText="1"/>
    </xf>
    <xf numFmtId="2" fontId="21" fillId="0" borderId="7" xfId="0" applyNumberFormat="1" applyFont="1" applyFill="1" applyBorder="1" applyAlignment="1" applyProtection="1">
      <alignment horizontal="center" vertical="top" wrapText="1"/>
      <protection locked="0"/>
    </xf>
    <xf numFmtId="2" fontId="21" fillId="0" borderId="7" xfId="0" applyNumberFormat="1" applyFont="1" applyFill="1" applyBorder="1" applyAlignment="1" applyProtection="1">
      <alignment horizontal="center" vertical="top" wrapText="1"/>
    </xf>
    <xf numFmtId="2" fontId="10" fillId="0" borderId="7" xfId="0" applyNumberFormat="1" applyFont="1" applyBorder="1" applyAlignment="1" applyProtection="1">
      <alignment horizontal="center" wrapText="1"/>
    </xf>
    <xf numFmtId="167" fontId="8" fillId="0" borderId="0" xfId="0" applyFont="1" applyBorder="1" applyAlignment="1">
      <alignment horizontal="center"/>
    </xf>
    <xf numFmtId="167" fontId="7" fillId="0" borderId="0" xfId="0" applyFont="1" applyBorder="1" applyAlignment="1">
      <alignment horizontal="center" vertical="top"/>
    </xf>
    <xf numFmtId="166" fontId="12" fillId="0" borderId="0" xfId="2" applyFont="1" applyBorder="1" applyAlignment="1" applyProtection="1">
      <alignment horizontal="right" vertical="center"/>
    </xf>
    <xf numFmtId="166" fontId="13" fillId="2" borderId="11" xfId="2" applyFont="1" applyFill="1" applyBorder="1" applyAlignment="1" applyProtection="1">
      <alignment horizontal="center" vertical="center"/>
    </xf>
    <xf numFmtId="166" fontId="16" fillId="6" borderId="17" xfId="2" applyFont="1" applyFill="1" applyBorder="1" applyAlignment="1" applyProtection="1">
      <alignment horizontal="center"/>
    </xf>
    <xf numFmtId="166" fontId="16" fillId="5" borderId="5" xfId="2" applyFont="1" applyFill="1" applyBorder="1" applyAlignment="1" applyProtection="1">
      <alignment horizontal="center"/>
    </xf>
    <xf numFmtId="166" fontId="17" fillId="0" borderId="7" xfId="2" applyFont="1" applyFill="1" applyBorder="1" applyAlignment="1" applyProtection="1">
      <alignment horizontal="center"/>
    </xf>
    <xf numFmtId="166" fontId="16" fillId="4" borderId="17" xfId="2" applyFont="1" applyFill="1" applyBorder="1" applyAlignment="1" applyProtection="1">
      <alignment horizontal="center" vertical="center"/>
    </xf>
    <xf numFmtId="166" fontId="7" fillId="0" borderId="0" xfId="2" applyFont="1" applyBorder="1" applyAlignment="1">
      <alignment horizontal="center" vertical="top"/>
    </xf>
    <xf numFmtId="166" fontId="7" fillId="0" borderId="1" xfId="2" applyFont="1" applyBorder="1"/>
    <xf numFmtId="166" fontId="7" fillId="0" borderId="20" xfId="3" applyFont="1" applyBorder="1" applyAlignment="1">
      <alignment horizontal="center"/>
    </xf>
    <xf numFmtId="166" fontId="7" fillId="0" borderId="20" xfId="3" applyFont="1" applyBorder="1"/>
    <xf numFmtId="166" fontId="8" fillId="0" borderId="20" xfId="3" applyFont="1" applyBorder="1" applyAlignment="1">
      <alignment horizontal="center"/>
    </xf>
    <xf numFmtId="166" fontId="7" fillId="0" borderId="20" xfId="3" applyFont="1" applyBorder="1" applyAlignment="1">
      <alignment horizontal="center" wrapText="1"/>
    </xf>
    <xf numFmtId="167" fontId="19" fillId="0" borderId="0" xfId="0" applyFont="1" applyBorder="1" applyAlignment="1" applyProtection="1">
      <alignment horizontal="center" vertical="center" wrapText="1"/>
    </xf>
    <xf numFmtId="167" fontId="8" fillId="0" borderId="22" xfId="0" applyFont="1" applyBorder="1" applyAlignment="1">
      <alignment horizontal="center" wrapText="1"/>
    </xf>
    <xf numFmtId="167" fontId="8" fillId="0" borderId="19" xfId="0" applyFont="1" applyBorder="1" applyAlignment="1">
      <alignment horizontal="center" wrapText="1"/>
    </xf>
    <xf numFmtId="167" fontId="8" fillId="0" borderId="23" xfId="0" applyFont="1" applyBorder="1" applyAlignment="1">
      <alignment horizontal="center" wrapText="1"/>
    </xf>
    <xf numFmtId="167" fontId="8" fillId="0" borderId="2" xfId="0" applyFont="1" applyBorder="1" applyAlignment="1">
      <alignment horizontal="center"/>
    </xf>
    <xf numFmtId="167" fontId="8" fillId="0" borderId="0" xfId="0" applyFont="1" applyBorder="1" applyAlignment="1">
      <alignment horizontal="center"/>
    </xf>
    <xf numFmtId="167" fontId="7" fillId="0" borderId="2" xfId="0" applyFont="1" applyBorder="1" applyAlignment="1">
      <alignment horizontal="center" vertical="top" wrapText="1"/>
    </xf>
    <xf numFmtId="167" fontId="7" fillId="0" borderId="0" xfId="0" applyFont="1" applyBorder="1" applyAlignment="1">
      <alignment horizontal="center" vertical="top" wrapText="1"/>
    </xf>
  </cellXfs>
  <cellStyles count="37">
    <cellStyle name="Comma 2" xfId="10"/>
    <cellStyle name="Comma_Book2" xfId="24"/>
    <cellStyle name="Euro" xfId="1"/>
    <cellStyle name="Millares" xfId="2" builtinId="3"/>
    <cellStyle name="Millares 10" xfId="28"/>
    <cellStyle name="Millares 2" xfId="3"/>
    <cellStyle name="Millares 2 2" xfId="23"/>
    <cellStyle name="Millares 2 2 2 2" xfId="13"/>
    <cellStyle name="Millares 3" xfId="4"/>
    <cellStyle name="Millares 3 2" xfId="26"/>
    <cellStyle name="Millares 5" xfId="29"/>
    <cellStyle name="Millares 5 4" xfId="36"/>
    <cellStyle name="Millares 6 2" xfId="18"/>
    <cellStyle name="Millares 7" xfId="14"/>
    <cellStyle name="Millares 7 2" xfId="17"/>
    <cellStyle name="Moneda 17" xfId="11"/>
    <cellStyle name="Moneda 17 2" xfId="35"/>
    <cellStyle name="Moneda 18" xfId="19"/>
    <cellStyle name="Moneda 18 2" xfId="31"/>
    <cellStyle name="Moneda 19" xfId="21"/>
    <cellStyle name="Moneda 19 2" xfId="33"/>
    <cellStyle name="Moneda 20" xfId="15"/>
    <cellStyle name="Moneda 20 2" xfId="32"/>
    <cellStyle name="Moneda 5" xfId="34"/>
    <cellStyle name="Normal" xfId="0" builtinId="0"/>
    <cellStyle name="Normal - Style1" xfId="5"/>
    <cellStyle name="Normal 10 2" xfId="20"/>
    <cellStyle name="Normal 2" xfId="6"/>
    <cellStyle name="Normal 2 2 2" xfId="16"/>
    <cellStyle name="Normal 2 3" xfId="12"/>
    <cellStyle name="Normal 22" xfId="27"/>
    <cellStyle name="Normal 3" xfId="7"/>
    <cellStyle name="Normal 4" xfId="8"/>
    <cellStyle name="Normal 4 10" xfId="22"/>
    <cellStyle name="Normal 5" xfId="9"/>
    <cellStyle name="Normal 7" xfId="25"/>
    <cellStyle name="Porcentaje 2" xfId="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781050</xdr:colOff>
      <xdr:row>0</xdr:row>
      <xdr:rowOff>161925</xdr:rowOff>
    </xdr:from>
    <xdr:to>
      <xdr:col>4</xdr:col>
      <xdr:colOff>590222</xdr:colOff>
      <xdr:row>3</xdr:row>
      <xdr:rowOff>133350</xdr:rowOff>
    </xdr:to>
    <xdr:pic>
      <xdr:nvPicPr>
        <xdr:cNvPr id="3" name="Imagen 4"/>
        <xdr:cNvPicPr>
          <a:picLocks noChangeAspect="1"/>
        </xdr:cNvPicPr>
      </xdr:nvPicPr>
      <xdr:blipFill>
        <a:blip xmlns:r="http://schemas.openxmlformats.org/officeDocument/2006/relationships" r:embed="rId1" cstate="print"/>
        <a:srcRect/>
        <a:stretch>
          <a:fillRect/>
        </a:stretch>
      </xdr:blipFill>
      <xdr:spPr bwMode="auto">
        <a:xfrm>
          <a:off x="2857500" y="161925"/>
          <a:ext cx="1047422" cy="542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Personalizado 2">
      <a:dk1>
        <a:sysClr val="windowText" lastClr="000000"/>
      </a:dk1>
      <a:lt1>
        <a:sysClr val="window" lastClr="FFFFFF"/>
      </a:lt1>
      <a:dk2>
        <a:srgbClr val="44546A"/>
      </a:dk2>
      <a:lt2>
        <a:srgbClr val="E7E6E6"/>
      </a:lt2>
      <a:accent1>
        <a:srgbClr val="5B9BD5"/>
      </a:accent1>
      <a:accent2>
        <a:srgbClr val="FF9E00"/>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showZeros="0" showOutlineSymbols="0" defaultGridColor="0" topLeftCell="B16384" colorId="57" workbookViewId="0"/>
  </sheetViews>
  <sheetFormatPr baseColWidth="10" defaultColWidth="8.88671875" defaultRowHeight="15"/>
  <sheetData/>
  <phoneticPr fontId="6"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64"/>
  <sheetViews>
    <sheetView tabSelected="1" view="pageBreakPreview" zoomScaleNormal="100" zoomScaleSheetLayoutView="100" workbookViewId="0">
      <selection activeCell="H10" sqref="H10"/>
    </sheetView>
  </sheetViews>
  <sheetFormatPr baseColWidth="10" defaultRowHeight="15"/>
  <cols>
    <col min="1" max="1" width="4.44140625" customWidth="1"/>
    <col min="2" max="2" width="22.21875" customWidth="1"/>
    <col min="3" max="4" width="5.33203125" customWidth="1"/>
    <col min="5" max="5" width="10.44140625" customWidth="1"/>
    <col min="6" max="6" width="11.109375" style="1" customWidth="1"/>
  </cols>
  <sheetData>
    <row r="1" spans="1:7">
      <c r="A1" s="20"/>
      <c r="B1" s="20"/>
      <c r="C1" s="20"/>
      <c r="D1" s="20"/>
      <c r="E1" s="20"/>
      <c r="F1" s="30"/>
      <c r="G1" s="20"/>
    </row>
    <row r="2" spans="1:7">
      <c r="A2" s="20"/>
      <c r="B2" s="20"/>
      <c r="C2" s="20"/>
      <c r="D2" s="20"/>
      <c r="E2" s="20"/>
      <c r="F2" s="30"/>
      <c r="G2" s="20"/>
    </row>
    <row r="3" spans="1:7">
      <c r="A3" s="20"/>
      <c r="B3" s="20"/>
      <c r="C3" s="20"/>
      <c r="D3" s="20"/>
      <c r="E3" s="20"/>
      <c r="F3" s="30"/>
      <c r="G3" s="20"/>
    </row>
    <row r="4" spans="1:7">
      <c r="A4" s="20"/>
      <c r="B4" s="20"/>
      <c r="C4" s="20"/>
      <c r="D4" s="20"/>
      <c r="E4" s="20"/>
      <c r="F4" s="30"/>
      <c r="G4" s="20"/>
    </row>
    <row r="5" spans="1:7" ht="36" customHeight="1">
      <c r="A5" s="88" t="s">
        <v>77</v>
      </c>
      <c r="B5" s="88"/>
      <c r="C5" s="88"/>
      <c r="D5" s="88"/>
      <c r="E5" s="88"/>
      <c r="F5" s="88"/>
      <c r="G5" s="88"/>
    </row>
    <row r="6" spans="1:7">
      <c r="A6" s="58" t="s">
        <v>59</v>
      </c>
      <c r="B6" s="59"/>
      <c r="C6" s="60"/>
      <c r="D6" s="60"/>
      <c r="E6" s="61"/>
      <c r="F6" s="76" t="s">
        <v>19</v>
      </c>
      <c r="G6" s="62" t="s">
        <v>73</v>
      </c>
    </row>
    <row r="7" spans="1:7" ht="15" customHeight="1">
      <c r="A7" s="65" t="s">
        <v>13</v>
      </c>
      <c r="B7" s="66" t="s">
        <v>21</v>
      </c>
      <c r="C7" s="67" t="s">
        <v>22</v>
      </c>
      <c r="D7" s="67" t="s">
        <v>28</v>
      </c>
      <c r="E7" s="68" t="s">
        <v>23</v>
      </c>
      <c r="F7" s="77" t="s">
        <v>24</v>
      </c>
      <c r="G7" s="69" t="s">
        <v>25</v>
      </c>
    </row>
    <row r="8" spans="1:7">
      <c r="A8" s="4">
        <v>1</v>
      </c>
      <c r="B8" s="42" t="s">
        <v>16</v>
      </c>
      <c r="C8" s="5"/>
      <c r="D8" s="5"/>
      <c r="E8" s="29"/>
      <c r="F8" s="64"/>
      <c r="G8" s="53">
        <f>SUM(F9:F11)</f>
        <v>0</v>
      </c>
    </row>
    <row r="9" spans="1:7" ht="22.5">
      <c r="A9" s="39">
        <f>A8+0.1</f>
        <v>1.1000000000000001</v>
      </c>
      <c r="B9" s="43" t="s">
        <v>60</v>
      </c>
      <c r="C9" s="2">
        <f>ROUND((3.65*6.8*4.8),2)</f>
        <v>119.14</v>
      </c>
      <c r="D9" s="3" t="s">
        <v>8</v>
      </c>
      <c r="E9" s="3"/>
      <c r="F9" s="63">
        <f t="shared" ref="F9:F11" si="0">ROUND((C9*E9),2)</f>
        <v>0</v>
      </c>
      <c r="G9" s="52"/>
    </row>
    <row r="10" spans="1:7" ht="22.5">
      <c r="A10" s="39">
        <f t="shared" ref="A10:A11" si="1">A9+0.1</f>
        <v>1.2000000000000002</v>
      </c>
      <c r="B10" s="43" t="s">
        <v>61</v>
      </c>
      <c r="C10" s="2">
        <f>ROUND((3.65*6.8*0.2*2+3.65*4.4*0.2*2),2)</f>
        <v>16.350000000000001</v>
      </c>
      <c r="D10" s="3" t="s">
        <v>9</v>
      </c>
      <c r="E10" s="3"/>
      <c r="F10" s="63">
        <f t="shared" si="0"/>
        <v>0</v>
      </c>
      <c r="G10" s="52"/>
    </row>
    <row r="11" spans="1:7" ht="14.25" customHeight="1">
      <c r="A11" s="39">
        <f t="shared" si="1"/>
        <v>1.3000000000000003</v>
      </c>
      <c r="B11" s="43" t="s">
        <v>48</v>
      </c>
      <c r="C11" s="2">
        <f>ROUND(((C9)*1.35),2)</f>
        <v>160.84</v>
      </c>
      <c r="D11" s="3" t="s">
        <v>7</v>
      </c>
      <c r="E11" s="3"/>
      <c r="F11" s="63">
        <f t="shared" si="0"/>
        <v>0</v>
      </c>
      <c r="G11" s="52"/>
    </row>
    <row r="12" spans="1:7">
      <c r="A12" s="4">
        <v>2</v>
      </c>
      <c r="B12" s="42" t="s">
        <v>6</v>
      </c>
      <c r="C12" s="5"/>
      <c r="D12" s="5"/>
      <c r="E12" s="29"/>
      <c r="F12" s="64"/>
      <c r="G12" s="53">
        <f>SUM(F13:F15)</f>
        <v>0</v>
      </c>
    </row>
    <row r="13" spans="1:7" ht="56.25">
      <c r="A13" s="39">
        <f>A12+0.1</f>
        <v>2.1</v>
      </c>
      <c r="B13" s="43" t="s">
        <v>64</v>
      </c>
      <c r="C13" s="2">
        <f>ROUND((4.4*6.4),2)</f>
        <v>28.16</v>
      </c>
      <c r="D13" s="3" t="s">
        <v>14</v>
      </c>
      <c r="E13" s="3"/>
      <c r="F13" s="63">
        <f t="shared" ref="F13:F15" si="2">ROUND((C13*E13),2)</f>
        <v>0</v>
      </c>
      <c r="G13" s="52"/>
    </row>
    <row r="14" spans="1:7" ht="56.25">
      <c r="A14" s="39">
        <f t="shared" ref="A14:A15" si="3">A13+0.1</f>
        <v>2.2000000000000002</v>
      </c>
      <c r="B14" s="43" t="s">
        <v>45</v>
      </c>
      <c r="C14" s="2">
        <f>ROUND(((((3.3*6)*2)+((3.3*4.4)*2))*0.2),2)</f>
        <v>13.73</v>
      </c>
      <c r="D14" s="3" t="s">
        <v>18</v>
      </c>
      <c r="E14" s="3"/>
      <c r="F14" s="63">
        <f t="shared" si="2"/>
        <v>0</v>
      </c>
      <c r="G14" s="52"/>
    </row>
    <row r="15" spans="1:7" ht="90">
      <c r="A15" s="39">
        <f t="shared" si="3"/>
        <v>2.3000000000000003</v>
      </c>
      <c r="B15" s="43" t="s">
        <v>65</v>
      </c>
      <c r="C15" s="2">
        <f>ROUND((4.4*6.4),2)</f>
        <v>28.16</v>
      </c>
      <c r="D15" s="3" t="s">
        <v>14</v>
      </c>
      <c r="E15" s="3"/>
      <c r="F15" s="63">
        <f t="shared" si="2"/>
        <v>0</v>
      </c>
      <c r="G15" s="52"/>
    </row>
    <row r="16" spans="1:7">
      <c r="A16" s="4">
        <v>3</v>
      </c>
      <c r="B16" s="42" t="s">
        <v>44</v>
      </c>
      <c r="C16" s="5"/>
      <c r="D16" s="5"/>
      <c r="E16" s="29"/>
      <c r="F16" s="64"/>
      <c r="G16" s="53">
        <f>SUM(F17:F17)</f>
        <v>0</v>
      </c>
    </row>
    <row r="17" spans="1:7" ht="22.5">
      <c r="A17" s="39">
        <f>A16+0.1</f>
        <v>3.1</v>
      </c>
      <c r="B17" s="43" t="s">
        <v>66</v>
      </c>
      <c r="C17" s="2">
        <v>1</v>
      </c>
      <c r="D17" s="3" t="s">
        <v>26</v>
      </c>
      <c r="E17" s="3"/>
      <c r="F17" s="63">
        <f>ROUND((C17*E17),2)</f>
        <v>0</v>
      </c>
      <c r="G17" s="52"/>
    </row>
    <row r="18" spans="1:7">
      <c r="A18" s="4">
        <v>4</v>
      </c>
      <c r="B18" s="42" t="s">
        <v>29</v>
      </c>
      <c r="C18" s="5"/>
      <c r="D18" s="5"/>
      <c r="E18" s="29"/>
      <c r="F18" s="64"/>
      <c r="G18" s="53">
        <f>SUM(F19:F24)</f>
        <v>0</v>
      </c>
    </row>
    <row r="19" spans="1:7">
      <c r="A19" s="39">
        <f>A18+0.1</f>
        <v>4.0999999999999996</v>
      </c>
      <c r="B19" s="43" t="s">
        <v>34</v>
      </c>
      <c r="C19" s="2">
        <f>C21+C20</f>
        <v>108</v>
      </c>
      <c r="D19" s="3" t="s">
        <v>32</v>
      </c>
      <c r="E19" s="3"/>
      <c r="F19" s="63">
        <f t="shared" ref="F19:F24" si="4">ROUND((C19*E19),2)</f>
        <v>0</v>
      </c>
      <c r="G19" s="52"/>
    </row>
    <row r="20" spans="1:7">
      <c r="A20" s="39">
        <f t="shared" ref="A20:A24" si="5">A19+0.1</f>
        <v>4.1999999999999993</v>
      </c>
      <c r="B20" s="43" t="s">
        <v>31</v>
      </c>
      <c r="C20" s="2">
        <f>6*4</f>
        <v>24</v>
      </c>
      <c r="D20" s="3" t="s">
        <v>32</v>
      </c>
      <c r="E20" s="3"/>
      <c r="F20" s="63">
        <f t="shared" si="4"/>
        <v>0</v>
      </c>
      <c r="G20" s="52"/>
    </row>
    <row r="21" spans="1:7" ht="22.5">
      <c r="A21" s="39">
        <f t="shared" si="5"/>
        <v>4.2999999999999989</v>
      </c>
      <c r="B21" s="43" t="s">
        <v>46</v>
      </c>
      <c r="C21" s="2">
        <f>ROUND((6*3*2+4*3*2+4*6),2)</f>
        <v>84</v>
      </c>
      <c r="D21" s="3" t="s">
        <v>32</v>
      </c>
      <c r="E21" s="3"/>
      <c r="F21" s="63">
        <f t="shared" si="4"/>
        <v>0</v>
      </c>
      <c r="G21" s="52"/>
    </row>
    <row r="22" spans="1:7" ht="22.5">
      <c r="A22" s="39">
        <f t="shared" si="5"/>
        <v>4.3999999999999986</v>
      </c>
      <c r="B22" s="43" t="s">
        <v>47</v>
      </c>
      <c r="C22" s="2">
        <f>ROUND((4*2+6*2),2)</f>
        <v>20</v>
      </c>
      <c r="D22" s="3" t="s">
        <v>27</v>
      </c>
      <c r="E22" s="3"/>
      <c r="F22" s="63">
        <f t="shared" si="4"/>
        <v>0</v>
      </c>
      <c r="G22" s="52"/>
    </row>
    <row r="23" spans="1:7">
      <c r="A23" s="39">
        <f t="shared" si="5"/>
        <v>4.4999999999999982</v>
      </c>
      <c r="B23" s="43" t="s">
        <v>33</v>
      </c>
      <c r="C23" s="2">
        <f>ROUND((6.4*2+4.4*2+0.9*2*4),2)</f>
        <v>28.8</v>
      </c>
      <c r="D23" s="3" t="s">
        <v>27</v>
      </c>
      <c r="E23" s="3"/>
      <c r="F23" s="63">
        <f t="shared" si="4"/>
        <v>0</v>
      </c>
      <c r="G23" s="52"/>
    </row>
    <row r="24" spans="1:7" ht="22.5">
      <c r="A24" s="39">
        <f t="shared" si="5"/>
        <v>4.5999999999999979</v>
      </c>
      <c r="B24" s="43" t="s">
        <v>30</v>
      </c>
      <c r="C24" s="2">
        <f>ROUND((6.4*4.4),2)</f>
        <v>28.16</v>
      </c>
      <c r="D24" s="3" t="s">
        <v>32</v>
      </c>
      <c r="E24" s="3"/>
      <c r="F24" s="63">
        <f t="shared" si="4"/>
        <v>0</v>
      </c>
      <c r="G24" s="52"/>
    </row>
    <row r="25" spans="1:7" ht="22.5">
      <c r="A25" s="4">
        <v>5</v>
      </c>
      <c r="B25" s="42" t="s">
        <v>57</v>
      </c>
      <c r="C25" s="5"/>
      <c r="D25" s="5"/>
      <c r="E25" s="29"/>
      <c r="F25" s="64"/>
      <c r="G25" s="53">
        <f>SUM(F26:F31)</f>
        <v>0</v>
      </c>
    </row>
    <row r="26" spans="1:7" ht="22.5">
      <c r="A26" s="39">
        <f>A25+0.1</f>
        <v>5.0999999999999996</v>
      </c>
      <c r="B26" s="43" t="s">
        <v>67</v>
      </c>
      <c r="C26" s="2">
        <v>54</v>
      </c>
      <c r="D26" s="3" t="s">
        <v>27</v>
      </c>
      <c r="E26" s="3"/>
      <c r="F26" s="63">
        <f t="shared" ref="F26:F31" si="6">ROUND((C26*E26),2)</f>
        <v>0</v>
      </c>
      <c r="G26" s="52"/>
    </row>
    <row r="27" spans="1:7" ht="12" customHeight="1">
      <c r="A27" s="39">
        <f t="shared" ref="A27:A39" si="7">A26+0.1</f>
        <v>5.1999999999999993</v>
      </c>
      <c r="B27" s="43" t="s">
        <v>49</v>
      </c>
      <c r="C27" s="2">
        <v>1</v>
      </c>
      <c r="D27" s="3" t="s">
        <v>15</v>
      </c>
      <c r="E27" s="3"/>
      <c r="F27" s="63">
        <f t="shared" si="6"/>
        <v>0</v>
      </c>
      <c r="G27" s="52"/>
    </row>
    <row r="28" spans="1:7" ht="22.5">
      <c r="A28" s="39">
        <f t="shared" si="7"/>
        <v>5.2999999999999989</v>
      </c>
      <c r="B28" s="43" t="s">
        <v>68</v>
      </c>
      <c r="C28" s="2">
        <v>1</v>
      </c>
      <c r="D28" s="3" t="s">
        <v>15</v>
      </c>
      <c r="E28" s="3"/>
      <c r="F28" s="63">
        <f t="shared" si="6"/>
        <v>0</v>
      </c>
      <c r="G28" s="52"/>
    </row>
    <row r="29" spans="1:7" ht="67.5">
      <c r="A29" s="39">
        <f t="shared" si="7"/>
        <v>5.3999999999999986</v>
      </c>
      <c r="B29" s="43" t="s">
        <v>69</v>
      </c>
      <c r="C29" s="2">
        <v>1</v>
      </c>
      <c r="D29" s="3" t="s">
        <v>15</v>
      </c>
      <c r="E29" s="3"/>
      <c r="F29" s="63">
        <f t="shared" si="6"/>
        <v>0</v>
      </c>
      <c r="G29" s="52"/>
    </row>
    <row r="30" spans="1:7" ht="13.5" customHeight="1">
      <c r="A30" s="39">
        <f t="shared" si="7"/>
        <v>5.4999999999999982</v>
      </c>
      <c r="B30" s="43" t="s">
        <v>70</v>
      </c>
      <c r="C30" s="2">
        <v>1</v>
      </c>
      <c r="D30" s="3" t="s">
        <v>15</v>
      </c>
      <c r="E30" s="3"/>
      <c r="F30" s="63">
        <f t="shared" si="6"/>
        <v>0</v>
      </c>
      <c r="G30" s="52"/>
    </row>
    <row r="31" spans="1:7" ht="112.5">
      <c r="A31" s="39">
        <f t="shared" si="7"/>
        <v>5.5999999999999979</v>
      </c>
      <c r="B31" s="43" t="s">
        <v>71</v>
      </c>
      <c r="C31" s="2">
        <v>1</v>
      </c>
      <c r="D31" s="3" t="s">
        <v>15</v>
      </c>
      <c r="E31" s="3"/>
      <c r="F31" s="63">
        <f t="shared" si="6"/>
        <v>0</v>
      </c>
      <c r="G31" s="52"/>
    </row>
    <row r="32" spans="1:7" ht="22.5">
      <c r="A32" s="4">
        <v>6</v>
      </c>
      <c r="B32" s="42" t="s">
        <v>56</v>
      </c>
      <c r="C32" s="5"/>
      <c r="D32" s="5"/>
      <c r="E32" s="29"/>
      <c r="F32" s="64"/>
      <c r="G32" s="53">
        <f>SUM(F33:F39)</f>
        <v>0</v>
      </c>
    </row>
    <row r="33" spans="1:7">
      <c r="A33" s="39">
        <f t="shared" si="7"/>
        <v>6.1</v>
      </c>
      <c r="B33" s="43" t="s">
        <v>50</v>
      </c>
      <c r="C33" s="2">
        <v>1</v>
      </c>
      <c r="D33" s="3" t="s">
        <v>20</v>
      </c>
      <c r="E33" s="3"/>
      <c r="F33" s="63">
        <f t="shared" ref="F33:F39" si="8">ROUND((C33*E33),2)</f>
        <v>0</v>
      </c>
      <c r="G33" s="52"/>
    </row>
    <row r="34" spans="1:7" ht="22.5">
      <c r="A34" s="39">
        <f t="shared" si="7"/>
        <v>6.1999999999999993</v>
      </c>
      <c r="B34" s="43" t="s">
        <v>53</v>
      </c>
      <c r="C34" s="2">
        <v>2</v>
      </c>
      <c r="D34" s="3" t="s">
        <v>15</v>
      </c>
      <c r="E34" s="3"/>
      <c r="F34" s="63">
        <f t="shared" si="8"/>
        <v>0</v>
      </c>
      <c r="G34" s="52"/>
    </row>
    <row r="35" spans="1:7" ht="22.5">
      <c r="A35" s="39">
        <f t="shared" si="7"/>
        <v>6.2999999999999989</v>
      </c>
      <c r="B35" s="43" t="s">
        <v>54</v>
      </c>
      <c r="C35" s="2">
        <v>1</v>
      </c>
      <c r="D35" s="3" t="s">
        <v>15</v>
      </c>
      <c r="E35" s="3"/>
      <c r="F35" s="63">
        <f t="shared" si="8"/>
        <v>0</v>
      </c>
      <c r="G35" s="52"/>
    </row>
    <row r="36" spans="1:7" ht="33.75">
      <c r="A36" s="39">
        <f t="shared" si="7"/>
        <v>6.3999999999999986</v>
      </c>
      <c r="B36" s="43" t="s">
        <v>72</v>
      </c>
      <c r="C36" s="2">
        <v>2</v>
      </c>
      <c r="D36" s="3" t="s">
        <v>15</v>
      </c>
      <c r="E36" s="3"/>
      <c r="F36" s="63">
        <f t="shared" si="8"/>
        <v>0</v>
      </c>
      <c r="G36" s="52"/>
    </row>
    <row r="37" spans="1:7" ht="33.75">
      <c r="A37" s="39">
        <f t="shared" si="7"/>
        <v>6.4999999999999982</v>
      </c>
      <c r="B37" s="43" t="s">
        <v>55</v>
      </c>
      <c r="C37" s="2">
        <v>5</v>
      </c>
      <c r="D37" s="3" t="s">
        <v>27</v>
      </c>
      <c r="E37" s="3"/>
      <c r="F37" s="63">
        <f t="shared" si="8"/>
        <v>0</v>
      </c>
      <c r="G37" s="52"/>
    </row>
    <row r="38" spans="1:7">
      <c r="A38" s="39">
        <f t="shared" si="7"/>
        <v>6.5999999999999979</v>
      </c>
      <c r="B38" s="43" t="s">
        <v>51</v>
      </c>
      <c r="C38" s="2">
        <v>1</v>
      </c>
      <c r="D38" s="3" t="s">
        <v>20</v>
      </c>
      <c r="E38" s="3"/>
      <c r="F38" s="63">
        <f t="shared" si="8"/>
        <v>0</v>
      </c>
      <c r="G38" s="52"/>
    </row>
    <row r="39" spans="1:7">
      <c r="A39" s="39">
        <f t="shared" si="7"/>
        <v>6.6999999999999975</v>
      </c>
      <c r="B39" s="43" t="s">
        <v>52</v>
      </c>
      <c r="C39" s="2">
        <v>1</v>
      </c>
      <c r="D39" s="3" t="s">
        <v>20</v>
      </c>
      <c r="E39" s="3"/>
      <c r="F39" s="63">
        <f t="shared" si="8"/>
        <v>0</v>
      </c>
      <c r="G39" s="52"/>
    </row>
    <row r="40" spans="1:7" ht="15.75" thickBot="1">
      <c r="A40" s="40"/>
      <c r="B40" s="44" t="s">
        <v>17</v>
      </c>
      <c r="C40" s="7"/>
      <c r="D40" s="7"/>
      <c r="E40" s="6"/>
      <c r="F40" s="78">
        <f>SUM(F8:F39)</f>
        <v>0</v>
      </c>
      <c r="G40" s="54">
        <f>SUM(G8:G39)</f>
        <v>0</v>
      </c>
    </row>
    <row r="41" spans="1:7">
      <c r="A41" s="8">
        <v>7</v>
      </c>
      <c r="B41" s="45" t="s">
        <v>3</v>
      </c>
      <c r="C41" s="9"/>
      <c r="D41" s="9"/>
      <c r="E41" s="10"/>
      <c r="F41" s="79">
        <f>ROUND((SUM(F42:F50)),2)</f>
        <v>0</v>
      </c>
      <c r="G41" s="11">
        <f>ROUND((SUM(G42:G50)),2)</f>
        <v>0</v>
      </c>
    </row>
    <row r="42" spans="1:7">
      <c r="A42" s="39">
        <f>A41+0.1</f>
        <v>7.1</v>
      </c>
      <c r="B42" s="46" t="s">
        <v>0</v>
      </c>
      <c r="C42" s="70">
        <v>10</v>
      </c>
      <c r="D42" s="17" t="s">
        <v>5</v>
      </c>
      <c r="E42" s="12"/>
      <c r="F42" s="80">
        <f>$F$40*C42/100</f>
        <v>0</v>
      </c>
      <c r="G42" s="13">
        <f>$G$40*C42/100</f>
        <v>0</v>
      </c>
    </row>
    <row r="43" spans="1:7" ht="14.25" customHeight="1">
      <c r="A43" s="39">
        <f t="shared" ref="A43:A50" si="9">A42+0.1</f>
        <v>7.1999999999999993</v>
      </c>
      <c r="B43" s="47" t="s">
        <v>12</v>
      </c>
      <c r="C43" s="71">
        <v>5</v>
      </c>
      <c r="D43" s="18" t="s">
        <v>5</v>
      </c>
      <c r="E43" s="14"/>
      <c r="F43" s="80">
        <f t="shared" ref="F43:F50" si="10">$F$40*C43/100</f>
        <v>0</v>
      </c>
      <c r="G43" s="13">
        <f t="shared" ref="G43:G50" si="11">$G$40*C43/100</f>
        <v>0</v>
      </c>
    </row>
    <row r="44" spans="1:7">
      <c r="A44" s="39">
        <f t="shared" si="9"/>
        <v>7.2999999999999989</v>
      </c>
      <c r="B44" s="47" t="s">
        <v>10</v>
      </c>
      <c r="C44" s="71">
        <v>4</v>
      </c>
      <c r="D44" s="18" t="s">
        <v>5</v>
      </c>
      <c r="E44" s="14"/>
      <c r="F44" s="80">
        <f t="shared" si="10"/>
        <v>0</v>
      </c>
      <c r="G44" s="13">
        <f t="shared" si="11"/>
        <v>0</v>
      </c>
    </row>
    <row r="45" spans="1:7">
      <c r="A45" s="39">
        <f t="shared" si="9"/>
        <v>7.3999999999999986</v>
      </c>
      <c r="B45" s="47" t="s">
        <v>35</v>
      </c>
      <c r="C45" s="72">
        <v>1</v>
      </c>
      <c r="D45" s="18" t="s">
        <v>5</v>
      </c>
      <c r="E45" s="14"/>
      <c r="F45" s="80">
        <f t="shared" si="10"/>
        <v>0</v>
      </c>
      <c r="G45" s="13">
        <f t="shared" si="11"/>
        <v>0</v>
      </c>
    </row>
    <row r="46" spans="1:7" ht="38.25">
      <c r="A46" s="39">
        <f t="shared" si="9"/>
        <v>7.4999999999999982</v>
      </c>
      <c r="B46" s="47" t="s">
        <v>36</v>
      </c>
      <c r="C46" s="72">
        <v>1</v>
      </c>
      <c r="D46" s="18" t="s">
        <v>5</v>
      </c>
      <c r="E46" s="14"/>
      <c r="F46" s="80">
        <f t="shared" si="10"/>
        <v>0</v>
      </c>
      <c r="G46" s="13">
        <f t="shared" si="11"/>
        <v>0</v>
      </c>
    </row>
    <row r="47" spans="1:7">
      <c r="A47" s="39">
        <f t="shared" si="9"/>
        <v>7.5999999999999979</v>
      </c>
      <c r="B47" s="47" t="s">
        <v>11</v>
      </c>
      <c r="C47" s="71">
        <v>3</v>
      </c>
      <c r="D47" s="18" t="s">
        <v>5</v>
      </c>
      <c r="E47" s="15"/>
      <c r="F47" s="80">
        <f t="shared" si="10"/>
        <v>0</v>
      </c>
      <c r="G47" s="13">
        <f t="shared" si="11"/>
        <v>0</v>
      </c>
    </row>
    <row r="48" spans="1:7">
      <c r="A48" s="39">
        <f t="shared" si="9"/>
        <v>7.6999999999999975</v>
      </c>
      <c r="B48" s="47" t="s">
        <v>1</v>
      </c>
      <c r="C48" s="72">
        <v>0.1</v>
      </c>
      <c r="D48" s="18" t="s">
        <v>5</v>
      </c>
      <c r="E48" s="14"/>
      <c r="F48" s="80">
        <f t="shared" si="10"/>
        <v>0</v>
      </c>
      <c r="G48" s="13">
        <f t="shared" si="11"/>
        <v>0</v>
      </c>
    </row>
    <row r="49" spans="1:7">
      <c r="A49" s="39">
        <f t="shared" si="9"/>
        <v>7.7999999999999972</v>
      </c>
      <c r="B49" s="47" t="s">
        <v>2</v>
      </c>
      <c r="C49" s="73">
        <v>1.8</v>
      </c>
      <c r="D49" s="18" t="s">
        <v>5</v>
      </c>
      <c r="E49" s="19"/>
      <c r="F49" s="80">
        <f t="shared" si="10"/>
        <v>0</v>
      </c>
      <c r="G49" s="13">
        <f t="shared" si="11"/>
        <v>0</v>
      </c>
    </row>
    <row r="50" spans="1:7">
      <c r="A50" s="39">
        <f t="shared" si="9"/>
        <v>7.8999999999999968</v>
      </c>
      <c r="B50" s="47" t="s">
        <v>37</v>
      </c>
      <c r="C50" s="73">
        <v>0.5</v>
      </c>
      <c r="D50" s="18" t="s">
        <v>5</v>
      </c>
      <c r="E50" s="19"/>
      <c r="F50" s="80">
        <f t="shared" si="10"/>
        <v>0</v>
      </c>
      <c r="G50" s="13">
        <f t="shared" si="11"/>
        <v>0</v>
      </c>
    </row>
    <row r="51" spans="1:7">
      <c r="A51" s="8">
        <v>8</v>
      </c>
      <c r="B51" s="45" t="s">
        <v>63</v>
      </c>
      <c r="C51" s="9">
        <v>5</v>
      </c>
      <c r="D51" s="9" t="s">
        <v>5</v>
      </c>
      <c r="E51" s="10"/>
      <c r="F51" s="79">
        <f>$F$40*C51/100</f>
        <v>0</v>
      </c>
      <c r="G51" s="11">
        <f>$G$40*C51/100</f>
        <v>0</v>
      </c>
    </row>
    <row r="52" spans="1:7" ht="15.75" thickBot="1">
      <c r="A52" s="41"/>
      <c r="B52" s="48" t="s">
        <v>4</v>
      </c>
      <c r="C52" s="49"/>
      <c r="D52" s="50"/>
      <c r="E52" s="49"/>
      <c r="F52" s="81">
        <f>F40+F41+F51</f>
        <v>0</v>
      </c>
      <c r="G52" s="55">
        <f>G40+G41+G51</f>
        <v>0</v>
      </c>
    </row>
    <row r="53" spans="1:7">
      <c r="A53" s="51"/>
      <c r="B53" s="51"/>
      <c r="C53" s="31"/>
      <c r="D53" s="22"/>
      <c r="E53" s="23"/>
      <c r="F53" s="28"/>
      <c r="G53" s="16"/>
    </row>
    <row r="54" spans="1:7">
      <c r="A54" s="51"/>
      <c r="B54" s="51"/>
      <c r="C54" s="31"/>
      <c r="D54" s="22"/>
      <c r="E54" s="23"/>
      <c r="F54" s="28"/>
      <c r="G54" s="16"/>
    </row>
    <row r="55" spans="1:7">
      <c r="A55" s="51"/>
      <c r="B55" s="51"/>
      <c r="C55" s="31"/>
      <c r="D55" s="22"/>
      <c r="E55" s="23"/>
      <c r="F55" s="28"/>
      <c r="G55" s="16"/>
    </row>
    <row r="56" spans="1:7" ht="32.25" customHeight="1">
      <c r="A56" s="89" t="s">
        <v>75</v>
      </c>
      <c r="B56" s="90"/>
      <c r="C56" s="32"/>
      <c r="D56" s="89" t="s">
        <v>58</v>
      </c>
      <c r="E56" s="90"/>
      <c r="F56" s="90"/>
      <c r="G56" s="91"/>
    </row>
    <row r="57" spans="1:7">
      <c r="B57" s="22"/>
      <c r="C57" s="33"/>
      <c r="D57" s="21"/>
      <c r="E57" s="22"/>
      <c r="F57" s="57"/>
      <c r="G57" s="84"/>
    </row>
    <row r="58" spans="1:7">
      <c r="A58" s="21" t="s">
        <v>38</v>
      </c>
      <c r="B58" s="22"/>
      <c r="C58" s="33"/>
      <c r="D58" s="21" t="s">
        <v>39</v>
      </c>
      <c r="E58" s="22"/>
      <c r="F58" s="57"/>
      <c r="G58" s="84" t="s">
        <v>76</v>
      </c>
    </row>
    <row r="59" spans="1:7" ht="22.5" customHeight="1">
      <c r="A59" s="21"/>
      <c r="B59" s="22"/>
      <c r="C59" s="34"/>
      <c r="D59" s="21"/>
      <c r="E59" s="22"/>
      <c r="F59" s="57"/>
      <c r="G59" s="85"/>
    </row>
    <row r="60" spans="1:7">
      <c r="A60" s="24"/>
      <c r="B60" s="25"/>
      <c r="C60" s="34"/>
      <c r="D60" s="21"/>
      <c r="E60" s="22"/>
      <c r="F60" s="57"/>
      <c r="G60" s="85"/>
    </row>
    <row r="61" spans="1:7">
      <c r="A61" s="24"/>
      <c r="B61" s="25"/>
      <c r="C61" s="34"/>
      <c r="D61" s="21"/>
      <c r="E61" s="22"/>
      <c r="F61" s="57"/>
      <c r="G61" s="85"/>
    </row>
    <row r="62" spans="1:7">
      <c r="A62" s="92" t="s">
        <v>62</v>
      </c>
      <c r="B62" s="93"/>
      <c r="C62" s="34"/>
      <c r="D62" s="37"/>
      <c r="E62" s="74" t="s">
        <v>40</v>
      </c>
      <c r="F62" s="82"/>
      <c r="G62" s="86" t="s">
        <v>41</v>
      </c>
    </row>
    <row r="63" spans="1:7" ht="45">
      <c r="A63" s="94" t="s">
        <v>74</v>
      </c>
      <c r="B63" s="95"/>
      <c r="C63" s="34"/>
      <c r="D63" s="37"/>
      <c r="E63" s="75" t="s">
        <v>42</v>
      </c>
      <c r="F63" s="57"/>
      <c r="G63" s="87" t="s">
        <v>43</v>
      </c>
    </row>
    <row r="64" spans="1:7">
      <c r="A64" s="26"/>
      <c r="B64" s="27"/>
      <c r="C64" s="35"/>
      <c r="D64" s="38"/>
      <c r="E64" s="36"/>
      <c r="F64" s="83"/>
      <c r="G64" s="56"/>
    </row>
  </sheetData>
  <sheetProtection algorithmName="SHA-512" hashValue="mMxmaJvTN04QOXJQ94tn5L3Nyy2o3FlB5LYXYklOfGsItjzUrEZT6A+1PE23mSGw+oD8W0YMArQdzTkdfnWmCA==" saltValue="rKVyOl5/kyeC3iAUKJgd1Q==" spinCount="100000" sheet="1" objects="1" scenarios="1"/>
  <mergeCells count="5">
    <mergeCell ref="A5:G5"/>
    <mergeCell ref="A56:B56"/>
    <mergeCell ref="D56:G56"/>
    <mergeCell ref="A62:B62"/>
    <mergeCell ref="A63:B63"/>
  </mergeCells>
  <pageMargins left="0.70866141732283472" right="0.70866141732283472" top="0.74803149606299213" bottom="0.74803149606299213" header="0.31496062992125984" footer="0.31496062992125984"/>
  <pageSetup orientation="portrait"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Plantilla Construccion Cisterna</vt:lpstr>
      <vt:lpstr>'Plantilla Construccion Cisterna'!Área_de_impresión</vt:lpstr>
      <vt:lpstr>'Plantilla Construccion Cisterna'!Títulos_a_imprimir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Anal_Prog1</dc:creator>
  <cp:lastModifiedBy>Themis Yocasta Perez Moquete</cp:lastModifiedBy>
  <cp:lastPrinted>2019-04-10T14:09:34Z</cp:lastPrinted>
  <dcterms:created xsi:type="dcterms:W3CDTF">1999-07-09T16:43:17Z</dcterms:created>
  <dcterms:modified xsi:type="dcterms:W3CDTF">2019-04-12T12:34:13Z</dcterms:modified>
</cp:coreProperties>
</file>